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onica.ramirez\Desktop\Transparencia\Índice Salarial\"/>
    </mc:Choice>
  </mc:AlternateContent>
  <xr:revisionPtr revIDLastSave="0" documentId="8_{029F020F-54F2-482A-A319-6DB32871FBED}" xr6:coauthVersionLast="47" xr6:coauthVersionMax="47" xr10:uidLastSave="{00000000-0000-0000-0000-000000000000}"/>
  <bookViews>
    <workbookView xWindow="-108" yWindow="-108" windowWidth="23256" windowHeight="12456" tabRatio="771" xr2:uid="{00000000-000D-0000-FFFF-FFFF00000000}"/>
  </bookViews>
  <sheets>
    <sheet name="Programa 893-00" sheetId="1" r:id="rId1"/>
    <sheet name="Programa 894-00" sheetId="9" r:id="rId2"/>
    <sheet name="Programa 899-00" sheetId="8" r:id="rId3"/>
    <sheet name="Puestos nuevos " sheetId="17" state="hidden" r:id="rId4"/>
    <sheet name="Salario Base, Anualidades y CP" sheetId="2" state="hidden" r:id="rId5"/>
    <sheet name="Anualidad" sheetId="11" state="hidden" r:id="rId6"/>
    <sheet name="Puestos de confianza " sheetId="12" state="hidden" r:id="rId7"/>
    <sheet name="FUNCIONARIOS" sheetId="19" state="hidden" r:id="rId8"/>
  </sheets>
  <externalReferences>
    <externalReference r:id="rId9"/>
  </externalReferences>
  <definedNames>
    <definedName name="_xlnm._FilterDatabase" localSheetId="5" hidden="1">Anualidad!$A$1:$A$64</definedName>
    <definedName name="_xlnm._FilterDatabase" localSheetId="7" hidden="1">FUNCIONARIOS!$B$1:$E$1</definedName>
    <definedName name="_xlnm._FilterDatabase" localSheetId="1" hidden="1">'Programa 894-00'!#REF!</definedName>
    <definedName name="_xlnm._FilterDatabase" localSheetId="2" hidden="1">'Programa 899-00'!$B$1:$B$91</definedName>
    <definedName name="_xlnm.Print_Area" localSheetId="5">Anualidad!$B$43:$D$62</definedName>
    <definedName name="_xlnm.Print_Area" localSheetId="0">'Programa 893-00'!$A$1:$N$61</definedName>
    <definedName name="_xlnm.Print_Area" localSheetId="1">'Programa 894-00'!$C$33:$F$41</definedName>
    <definedName name="_xlnm.Print_Area" localSheetId="2">'Programa 899-00'!$A$1:$B$65</definedName>
    <definedName name="_xlnm.Print_Area" localSheetId="6">'Puestos de confianza 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9" l="1"/>
  <c r="D60" i="8" l="1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39" i="8"/>
  <c r="D44" i="8"/>
  <c r="D43" i="8"/>
  <c r="D42" i="8"/>
  <c r="D41" i="8"/>
  <c r="D40" i="8"/>
  <c r="D38" i="8"/>
  <c r="D37" i="8"/>
  <c r="D36" i="8"/>
  <c r="D35" i="8"/>
  <c r="D34" i="8"/>
  <c r="D33" i="8"/>
  <c r="D32" i="8"/>
  <c r="D30" i="8"/>
  <c r="D29" i="8"/>
  <c r="D28" i="8"/>
  <c r="D27" i="8"/>
  <c r="D26" i="8"/>
  <c r="D25" i="8"/>
  <c r="D23" i="8"/>
  <c r="D22" i="8"/>
  <c r="D21" i="8"/>
  <c r="D20" i="8"/>
  <c r="D31" i="8"/>
  <c r="D24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F15" i="1" l="1"/>
  <c r="G15" i="1" s="1"/>
  <c r="C15" i="1"/>
  <c r="C90" i="1" l="1"/>
  <c r="C97" i="1"/>
  <c r="I12" i="1"/>
  <c r="I8" i="1"/>
  <c r="I9" i="1"/>
  <c r="C83" i="1"/>
  <c r="F83" i="1"/>
  <c r="G83" i="1" s="1"/>
  <c r="C4" i="8" l="1"/>
  <c r="C13" i="8"/>
  <c r="F25" i="1"/>
  <c r="G25" i="1" s="1"/>
  <c r="C25" i="1"/>
  <c r="C42" i="8"/>
  <c r="C22" i="8"/>
  <c r="C29" i="8" s="1"/>
  <c r="C21" i="8"/>
  <c r="C28" i="8" s="1"/>
  <c r="C37" i="8" s="1"/>
  <c r="C20" i="8"/>
  <c r="C36" i="8" s="1"/>
  <c r="C41" i="8" s="1"/>
  <c r="C43" i="8" s="1"/>
  <c r="C19" i="8"/>
  <c r="C31" i="8" s="1"/>
  <c r="C18" i="8"/>
  <c r="C12" i="8"/>
  <c r="C6" i="8"/>
  <c r="C7" i="8" s="1"/>
  <c r="C8" i="8" s="1"/>
  <c r="C9" i="8" s="1"/>
  <c r="C10" i="8" s="1"/>
  <c r="C11" i="8" s="1"/>
  <c r="C14" i="8" s="1"/>
  <c r="C15" i="8" s="1"/>
  <c r="C16" i="8" s="1"/>
  <c r="C17" i="8" s="1"/>
  <c r="C5" i="8"/>
  <c r="C30" i="8" l="1"/>
  <c r="C38" i="8"/>
  <c r="C40" i="8" s="1"/>
  <c r="C23" i="8"/>
  <c r="C25" i="8" s="1"/>
  <c r="C26" i="8" s="1"/>
  <c r="C27" i="8" s="1"/>
  <c r="E36" i="8"/>
  <c r="F36" i="8"/>
  <c r="H36" i="8"/>
  <c r="I36" i="8"/>
  <c r="J36" i="8"/>
  <c r="K36" i="8"/>
  <c r="L36" i="8"/>
  <c r="M36" i="8"/>
  <c r="N36" i="8"/>
  <c r="C33" i="8" l="1"/>
  <c r="C34" i="8" s="1"/>
  <c r="C35" i="8" s="1"/>
  <c r="C32" i="8"/>
  <c r="I9" i="9"/>
  <c r="J9" i="9" s="1"/>
  <c r="F9" i="9"/>
  <c r="G9" i="9" s="1"/>
  <c r="I24" i="1"/>
  <c r="J24" i="1" s="1"/>
  <c r="F24" i="1"/>
  <c r="G24" i="1" s="1"/>
  <c r="C24" i="1"/>
  <c r="M24" i="1" l="1"/>
  <c r="N24" i="1" s="1"/>
  <c r="L9" i="9"/>
  <c r="N9" i="9" s="1"/>
  <c r="C84" i="1" l="1"/>
  <c r="F84" i="1"/>
  <c r="G84" i="1" s="1"/>
  <c r="I84" i="1"/>
  <c r="J84" i="1" s="1"/>
  <c r="M84" i="1" l="1"/>
  <c r="N84" i="1" s="1"/>
  <c r="I83" i="1" l="1"/>
  <c r="J83" i="1" s="1"/>
  <c r="M83" i="1" l="1"/>
  <c r="N83" i="1" s="1"/>
  <c r="C10" i="9"/>
  <c r="C8" i="9"/>
  <c r="C7" i="9"/>
  <c r="C6" i="9"/>
  <c r="C5" i="9"/>
  <c r="C3" i="9"/>
  <c r="C71" i="1" l="1"/>
  <c r="C11" i="1"/>
  <c r="C37" i="1"/>
  <c r="C99" i="1"/>
  <c r="C98" i="1"/>
  <c r="C96" i="1"/>
  <c r="C95" i="1"/>
  <c r="C94" i="1"/>
  <c r="C93" i="1"/>
  <c r="C91" i="1"/>
  <c r="C89" i="1"/>
  <c r="C88" i="1"/>
  <c r="C87" i="1"/>
  <c r="C86" i="1"/>
  <c r="C85" i="1"/>
  <c r="C82" i="1"/>
  <c r="C81" i="1"/>
  <c r="C80" i="1"/>
  <c r="C79" i="1"/>
  <c r="C78" i="1"/>
  <c r="C77" i="1"/>
  <c r="C22" i="1"/>
  <c r="C76" i="1"/>
  <c r="C92" i="1"/>
  <c r="C75" i="1"/>
  <c r="C74" i="1"/>
  <c r="C73" i="1"/>
  <c r="M73" i="1" s="1"/>
  <c r="C72" i="1"/>
  <c r="C70" i="1"/>
  <c r="C69" i="1"/>
  <c r="C64" i="1"/>
  <c r="M64" i="1" s="1"/>
  <c r="C61" i="1"/>
  <c r="C59" i="1"/>
  <c r="C60" i="1"/>
  <c r="C62" i="1"/>
  <c r="C65" i="1"/>
  <c r="C58" i="1"/>
  <c r="C57" i="1"/>
  <c r="C53" i="1"/>
  <c r="C55" i="1"/>
  <c r="C52" i="1"/>
  <c r="C51" i="1"/>
  <c r="C50" i="1"/>
  <c r="C49" i="1"/>
  <c r="C48" i="1"/>
  <c r="C47" i="1"/>
  <c r="C46" i="1"/>
  <c r="A18" i="2"/>
  <c r="C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3" i="1"/>
  <c r="C21" i="1"/>
  <c r="C20" i="1"/>
  <c r="C19" i="1"/>
  <c r="C18" i="1"/>
  <c r="C17" i="1"/>
  <c r="C14" i="1"/>
  <c r="C10" i="1"/>
  <c r="C9" i="1"/>
  <c r="C8" i="1"/>
  <c r="C7" i="1"/>
  <c r="C6" i="1"/>
  <c r="C5" i="1"/>
  <c r="C4" i="1"/>
  <c r="L9" i="1" l="1"/>
  <c r="M8" i="1"/>
  <c r="M52" i="1"/>
  <c r="M22" i="1"/>
  <c r="M21" i="1"/>
  <c r="E127" i="19" l="1"/>
  <c r="D127" i="19"/>
  <c r="C127" i="19"/>
  <c r="B127" i="19"/>
  <c r="E112" i="19"/>
  <c r="D112" i="19"/>
  <c r="C112" i="19"/>
  <c r="B112" i="19"/>
  <c r="E98" i="19"/>
  <c r="D98" i="19"/>
  <c r="C98" i="19"/>
  <c r="B98" i="19"/>
  <c r="E97" i="19"/>
  <c r="D97" i="19"/>
  <c r="C97" i="19"/>
  <c r="B97" i="19"/>
  <c r="E94" i="19"/>
  <c r="E91" i="19"/>
  <c r="D91" i="19"/>
  <c r="C91" i="19"/>
  <c r="B91" i="19"/>
  <c r="E89" i="19"/>
  <c r="D89" i="19"/>
  <c r="C89" i="19"/>
  <c r="B89" i="19"/>
  <c r="E81" i="19"/>
  <c r="D81" i="19"/>
  <c r="C81" i="19"/>
  <c r="B81" i="19"/>
  <c r="E80" i="19"/>
  <c r="D80" i="19"/>
  <c r="C80" i="19"/>
  <c r="B80" i="19"/>
  <c r="E78" i="19"/>
  <c r="E72" i="19"/>
  <c r="D72" i="19"/>
  <c r="C72" i="19"/>
  <c r="B72" i="19"/>
  <c r="E68" i="19"/>
  <c r="D68" i="19"/>
  <c r="C68" i="19"/>
  <c r="B68" i="19"/>
  <c r="E67" i="19"/>
  <c r="D67" i="19"/>
  <c r="C67" i="19"/>
  <c r="B67" i="19"/>
  <c r="E65" i="19"/>
  <c r="D65" i="19"/>
  <c r="C65" i="19"/>
  <c r="B65" i="19"/>
  <c r="E62" i="19"/>
  <c r="D62" i="19"/>
  <c r="C62" i="19"/>
  <c r="B62" i="19"/>
  <c r="E52" i="19"/>
  <c r="D52" i="19"/>
  <c r="C52" i="19"/>
  <c r="B52" i="19"/>
  <c r="E46" i="19"/>
  <c r="D46" i="19"/>
  <c r="C46" i="19"/>
  <c r="B46" i="19"/>
  <c r="E38" i="19"/>
  <c r="D38" i="19"/>
  <c r="C38" i="19"/>
  <c r="B38" i="19"/>
  <c r="E35" i="19"/>
  <c r="D35" i="19"/>
  <c r="C35" i="19"/>
  <c r="B35" i="19"/>
  <c r="E32" i="19"/>
  <c r="D32" i="19"/>
  <c r="C32" i="19"/>
  <c r="B32" i="19"/>
  <c r="E29" i="19"/>
  <c r="E27" i="19"/>
  <c r="D27" i="19"/>
  <c r="C27" i="19"/>
  <c r="B27" i="19"/>
  <c r="E24" i="19"/>
  <c r="D24" i="19"/>
  <c r="C24" i="19"/>
  <c r="B24" i="19"/>
  <c r="E22" i="19"/>
  <c r="D22" i="19"/>
  <c r="C22" i="19"/>
  <c r="B22" i="19"/>
  <c r="E18" i="19"/>
  <c r="D18" i="19"/>
  <c r="C18" i="19"/>
  <c r="B18" i="19"/>
  <c r="E16" i="19"/>
  <c r="D16" i="19"/>
  <c r="C16" i="19"/>
  <c r="B16" i="19"/>
  <c r="E4" i="19"/>
  <c r="D4" i="19"/>
  <c r="C4" i="19"/>
  <c r="B4" i="19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D10" i="12"/>
  <c r="D9" i="12"/>
  <c r="D7" i="12"/>
  <c r="D11" i="12" s="1"/>
  <c r="D6" i="12"/>
  <c r="D12" i="12" s="1"/>
  <c r="D4" i="12"/>
  <c r="D3" i="12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K60" i="8"/>
  <c r="I60" i="8"/>
  <c r="H60" i="8"/>
  <c r="F60" i="8"/>
  <c r="E60" i="8"/>
  <c r="K59" i="8"/>
  <c r="I59" i="8"/>
  <c r="H59" i="8"/>
  <c r="F59" i="8"/>
  <c r="E59" i="8"/>
  <c r="K58" i="8"/>
  <c r="I58" i="8"/>
  <c r="H58" i="8"/>
  <c r="F58" i="8"/>
  <c r="E58" i="8"/>
  <c r="K57" i="8"/>
  <c r="J57" i="8"/>
  <c r="I57" i="8"/>
  <c r="H57" i="8"/>
  <c r="F57" i="8"/>
  <c r="E57" i="8"/>
  <c r="K56" i="8"/>
  <c r="I56" i="8"/>
  <c r="H56" i="8"/>
  <c r="F56" i="8"/>
  <c r="E56" i="8"/>
  <c r="K55" i="8"/>
  <c r="J55" i="8"/>
  <c r="I55" i="8"/>
  <c r="H55" i="8"/>
  <c r="F55" i="8"/>
  <c r="E55" i="8"/>
  <c r="K54" i="8"/>
  <c r="I54" i="8"/>
  <c r="H54" i="8"/>
  <c r="F54" i="8"/>
  <c r="E54" i="8"/>
  <c r="C54" i="8"/>
  <c r="N54" i="8" s="1"/>
  <c r="K53" i="8"/>
  <c r="J53" i="8"/>
  <c r="I53" i="8"/>
  <c r="H53" i="8"/>
  <c r="F53" i="8"/>
  <c r="E53" i="8"/>
  <c r="C53" i="8"/>
  <c r="N53" i="8" s="1"/>
  <c r="K52" i="8"/>
  <c r="J52" i="8"/>
  <c r="I52" i="8"/>
  <c r="H52" i="8"/>
  <c r="F52" i="8"/>
  <c r="E52" i="8"/>
  <c r="K51" i="8"/>
  <c r="J51" i="8"/>
  <c r="I51" i="8"/>
  <c r="H51" i="8"/>
  <c r="F51" i="8"/>
  <c r="E51" i="8"/>
  <c r="K50" i="8"/>
  <c r="J50" i="8"/>
  <c r="I50" i="8"/>
  <c r="H50" i="8"/>
  <c r="F50" i="8"/>
  <c r="E50" i="8"/>
  <c r="K49" i="8"/>
  <c r="J49" i="8"/>
  <c r="I49" i="8"/>
  <c r="H49" i="8"/>
  <c r="F49" i="8"/>
  <c r="E49" i="8"/>
  <c r="K48" i="8"/>
  <c r="J48" i="8"/>
  <c r="I48" i="8"/>
  <c r="H48" i="8"/>
  <c r="F48" i="8"/>
  <c r="E48" i="8"/>
  <c r="K47" i="8"/>
  <c r="I47" i="8"/>
  <c r="H47" i="8"/>
  <c r="F47" i="8"/>
  <c r="E47" i="8"/>
  <c r="K46" i="8"/>
  <c r="J46" i="8"/>
  <c r="I46" i="8"/>
  <c r="H46" i="8"/>
  <c r="F46" i="8"/>
  <c r="E46" i="8"/>
  <c r="K45" i="8"/>
  <c r="J45" i="8"/>
  <c r="I45" i="8"/>
  <c r="H45" i="8"/>
  <c r="F45" i="8"/>
  <c r="E45" i="8"/>
  <c r="C45" i="8"/>
  <c r="N45" i="8" s="1"/>
  <c r="M44" i="8"/>
  <c r="L44" i="8"/>
  <c r="K44" i="8"/>
  <c r="J44" i="8"/>
  <c r="I44" i="8"/>
  <c r="H44" i="8"/>
  <c r="F44" i="8"/>
  <c r="E44" i="8"/>
  <c r="C44" i="8"/>
  <c r="N44" i="8" s="1"/>
  <c r="N43" i="8"/>
  <c r="M43" i="8"/>
  <c r="L43" i="8"/>
  <c r="K43" i="8"/>
  <c r="J43" i="8"/>
  <c r="I43" i="8"/>
  <c r="H43" i="8"/>
  <c r="F43" i="8"/>
  <c r="E43" i="8"/>
  <c r="N42" i="8"/>
  <c r="M42" i="8"/>
  <c r="L42" i="8"/>
  <c r="K42" i="8"/>
  <c r="J42" i="8"/>
  <c r="I42" i="8"/>
  <c r="H42" i="8"/>
  <c r="F42" i="8"/>
  <c r="E42" i="8"/>
  <c r="M39" i="8"/>
  <c r="L39" i="8"/>
  <c r="K39" i="8"/>
  <c r="J39" i="8"/>
  <c r="I39" i="8"/>
  <c r="H39" i="8"/>
  <c r="F39" i="8"/>
  <c r="E39" i="8"/>
  <c r="C39" i="8"/>
  <c r="N41" i="8"/>
  <c r="M41" i="8"/>
  <c r="L41" i="8"/>
  <c r="K41" i="8"/>
  <c r="J41" i="8"/>
  <c r="I41" i="8"/>
  <c r="H41" i="8"/>
  <c r="F41" i="8"/>
  <c r="E41" i="8"/>
  <c r="N40" i="8"/>
  <c r="M40" i="8"/>
  <c r="L40" i="8"/>
  <c r="K40" i="8"/>
  <c r="J40" i="8"/>
  <c r="I40" i="8"/>
  <c r="H40" i="8"/>
  <c r="F40" i="8"/>
  <c r="E40" i="8"/>
  <c r="N38" i="8"/>
  <c r="M38" i="8"/>
  <c r="L38" i="8"/>
  <c r="K38" i="8"/>
  <c r="J38" i="8"/>
  <c r="I38" i="8"/>
  <c r="H38" i="8"/>
  <c r="F38" i="8"/>
  <c r="E38" i="8"/>
  <c r="N37" i="8"/>
  <c r="M37" i="8"/>
  <c r="L37" i="8"/>
  <c r="K37" i="8"/>
  <c r="J37" i="8"/>
  <c r="I37" i="8"/>
  <c r="H37" i="8"/>
  <c r="F37" i="8"/>
  <c r="E37" i="8"/>
  <c r="N35" i="8"/>
  <c r="M35" i="8"/>
  <c r="L35" i="8"/>
  <c r="K35" i="8"/>
  <c r="J35" i="8"/>
  <c r="I35" i="8"/>
  <c r="H35" i="8"/>
  <c r="F35" i="8"/>
  <c r="E35" i="8"/>
  <c r="N34" i="8"/>
  <c r="M34" i="8"/>
  <c r="L34" i="8"/>
  <c r="K34" i="8"/>
  <c r="J34" i="8"/>
  <c r="I34" i="8"/>
  <c r="H34" i="8"/>
  <c r="F34" i="8"/>
  <c r="E34" i="8"/>
  <c r="N33" i="8"/>
  <c r="M33" i="8"/>
  <c r="L33" i="8"/>
  <c r="K33" i="8"/>
  <c r="J33" i="8"/>
  <c r="I33" i="8"/>
  <c r="H33" i="8"/>
  <c r="F33" i="8"/>
  <c r="E33" i="8"/>
  <c r="N32" i="8"/>
  <c r="M32" i="8"/>
  <c r="L32" i="8"/>
  <c r="K32" i="8"/>
  <c r="I32" i="8"/>
  <c r="H32" i="8"/>
  <c r="F32" i="8"/>
  <c r="E32" i="8"/>
  <c r="N31" i="8"/>
  <c r="M31" i="8"/>
  <c r="L31" i="8"/>
  <c r="K31" i="8"/>
  <c r="J31" i="8"/>
  <c r="I31" i="8"/>
  <c r="H31" i="8"/>
  <c r="F31" i="8"/>
  <c r="E31" i="8"/>
  <c r="N30" i="8"/>
  <c r="M30" i="8"/>
  <c r="L30" i="8"/>
  <c r="K30" i="8"/>
  <c r="I30" i="8"/>
  <c r="H30" i="8"/>
  <c r="F30" i="8"/>
  <c r="E30" i="8"/>
  <c r="N29" i="8"/>
  <c r="M29" i="8"/>
  <c r="L29" i="8"/>
  <c r="K29" i="8"/>
  <c r="J29" i="8"/>
  <c r="I29" i="8"/>
  <c r="H29" i="8"/>
  <c r="F29" i="8"/>
  <c r="E29" i="8"/>
  <c r="N28" i="8"/>
  <c r="M28" i="8"/>
  <c r="L28" i="8"/>
  <c r="K28" i="8"/>
  <c r="J28" i="8"/>
  <c r="I28" i="8"/>
  <c r="H28" i="8"/>
  <c r="F28" i="8"/>
  <c r="E28" i="8"/>
  <c r="N27" i="8"/>
  <c r="M27" i="8"/>
  <c r="L27" i="8"/>
  <c r="K27" i="8"/>
  <c r="J27" i="8"/>
  <c r="I27" i="8"/>
  <c r="H27" i="8"/>
  <c r="F27" i="8"/>
  <c r="E27" i="8"/>
  <c r="N26" i="8"/>
  <c r="M26" i="8"/>
  <c r="L26" i="8"/>
  <c r="K26" i="8"/>
  <c r="J26" i="8"/>
  <c r="I26" i="8"/>
  <c r="H26" i="8"/>
  <c r="F26" i="8"/>
  <c r="E26" i="8"/>
  <c r="N25" i="8"/>
  <c r="M25" i="8"/>
  <c r="L25" i="8"/>
  <c r="K25" i="8"/>
  <c r="J25" i="8"/>
  <c r="I25" i="8"/>
  <c r="H25" i="8"/>
  <c r="F25" i="8"/>
  <c r="E25" i="8"/>
  <c r="N23" i="8"/>
  <c r="M23" i="8"/>
  <c r="L23" i="8"/>
  <c r="K23" i="8"/>
  <c r="J23" i="8"/>
  <c r="I23" i="8"/>
  <c r="H23" i="8"/>
  <c r="F23" i="8"/>
  <c r="E23" i="8"/>
  <c r="N22" i="8"/>
  <c r="M22" i="8"/>
  <c r="L22" i="8"/>
  <c r="K22" i="8"/>
  <c r="J22" i="8"/>
  <c r="I22" i="8"/>
  <c r="H22" i="8"/>
  <c r="F22" i="8"/>
  <c r="E22" i="8"/>
  <c r="M24" i="8"/>
  <c r="L24" i="8"/>
  <c r="K24" i="8"/>
  <c r="J24" i="8"/>
  <c r="I24" i="8"/>
  <c r="H24" i="8"/>
  <c r="F24" i="8"/>
  <c r="E24" i="8"/>
  <c r="C24" i="8"/>
  <c r="N24" i="8" s="1"/>
  <c r="N21" i="8"/>
  <c r="M21" i="8"/>
  <c r="L21" i="8"/>
  <c r="K21" i="8"/>
  <c r="J21" i="8"/>
  <c r="I21" i="8"/>
  <c r="H21" i="8"/>
  <c r="F21" i="8"/>
  <c r="E21" i="8"/>
  <c r="N20" i="8"/>
  <c r="M20" i="8"/>
  <c r="L20" i="8"/>
  <c r="K20" i="8"/>
  <c r="I20" i="8"/>
  <c r="H20" i="8"/>
  <c r="F20" i="8"/>
  <c r="E20" i="8"/>
  <c r="N19" i="8"/>
  <c r="M19" i="8"/>
  <c r="L19" i="8"/>
  <c r="K19" i="8"/>
  <c r="I19" i="8"/>
  <c r="H19" i="8"/>
  <c r="F19" i="8"/>
  <c r="E19" i="8"/>
  <c r="N18" i="8"/>
  <c r="M18" i="8"/>
  <c r="L18" i="8"/>
  <c r="K18" i="8"/>
  <c r="I18" i="8"/>
  <c r="H18" i="8"/>
  <c r="F18" i="8"/>
  <c r="E18" i="8"/>
  <c r="N17" i="8"/>
  <c r="M17" i="8"/>
  <c r="L17" i="8"/>
  <c r="K17" i="8"/>
  <c r="J17" i="8"/>
  <c r="I17" i="8"/>
  <c r="H17" i="8"/>
  <c r="F17" i="8"/>
  <c r="E17" i="8"/>
  <c r="N16" i="8"/>
  <c r="M16" i="8"/>
  <c r="L16" i="8"/>
  <c r="K16" i="8"/>
  <c r="J16" i="8"/>
  <c r="I16" i="8"/>
  <c r="H16" i="8"/>
  <c r="F16" i="8"/>
  <c r="E16" i="8"/>
  <c r="N15" i="8"/>
  <c r="M15" i="8"/>
  <c r="L15" i="8"/>
  <c r="K15" i="8"/>
  <c r="J15" i="8"/>
  <c r="I15" i="8"/>
  <c r="H15" i="8"/>
  <c r="F15" i="8"/>
  <c r="E15" i="8"/>
  <c r="M14" i="8"/>
  <c r="L14" i="8"/>
  <c r="K14" i="8"/>
  <c r="J14" i="8"/>
  <c r="I14" i="8"/>
  <c r="H14" i="8"/>
  <c r="F14" i="8"/>
  <c r="E14" i="8"/>
  <c r="N13" i="8"/>
  <c r="M13" i="8"/>
  <c r="L13" i="8"/>
  <c r="K13" i="8"/>
  <c r="J13" i="8"/>
  <c r="I13" i="8"/>
  <c r="H13" i="8"/>
  <c r="F13" i="8"/>
  <c r="E13" i="8"/>
  <c r="M12" i="8"/>
  <c r="L12" i="8"/>
  <c r="K12" i="8"/>
  <c r="J12" i="8"/>
  <c r="I12" i="8"/>
  <c r="H12" i="8"/>
  <c r="F12" i="8"/>
  <c r="E12" i="8"/>
  <c r="N12" i="8"/>
  <c r="N11" i="8"/>
  <c r="M11" i="8"/>
  <c r="L11" i="8"/>
  <c r="K11" i="8"/>
  <c r="J11" i="8"/>
  <c r="I11" i="8"/>
  <c r="H11" i="8"/>
  <c r="F11" i="8"/>
  <c r="E11" i="8"/>
  <c r="N10" i="8"/>
  <c r="M10" i="8"/>
  <c r="L10" i="8"/>
  <c r="K10" i="8"/>
  <c r="J10" i="8"/>
  <c r="I10" i="8"/>
  <c r="H10" i="8"/>
  <c r="F10" i="8"/>
  <c r="E10" i="8"/>
  <c r="N9" i="8"/>
  <c r="M9" i="8"/>
  <c r="L9" i="8"/>
  <c r="K9" i="8"/>
  <c r="J9" i="8"/>
  <c r="I9" i="8"/>
  <c r="H9" i="8"/>
  <c r="F9" i="8"/>
  <c r="E9" i="8"/>
  <c r="N8" i="8"/>
  <c r="M8" i="8"/>
  <c r="L8" i="8"/>
  <c r="K8" i="8"/>
  <c r="J8" i="8"/>
  <c r="I8" i="8"/>
  <c r="H8" i="8"/>
  <c r="F8" i="8"/>
  <c r="E8" i="8"/>
  <c r="N7" i="8"/>
  <c r="M7" i="8"/>
  <c r="L7" i="8"/>
  <c r="K7" i="8"/>
  <c r="J7" i="8"/>
  <c r="I7" i="8"/>
  <c r="H7" i="8"/>
  <c r="F7" i="8"/>
  <c r="E7" i="8"/>
  <c r="N6" i="8"/>
  <c r="M6" i="8"/>
  <c r="L6" i="8"/>
  <c r="K6" i="8"/>
  <c r="I6" i="8"/>
  <c r="H6" i="8"/>
  <c r="F6" i="8"/>
  <c r="E6" i="8"/>
  <c r="N5" i="8"/>
  <c r="M5" i="8"/>
  <c r="L5" i="8"/>
  <c r="K5" i="8"/>
  <c r="J5" i="8"/>
  <c r="I5" i="8"/>
  <c r="H5" i="8"/>
  <c r="F5" i="8"/>
  <c r="E5" i="8"/>
  <c r="N4" i="8"/>
  <c r="M4" i="8"/>
  <c r="L4" i="8"/>
  <c r="K4" i="8"/>
  <c r="J4" i="8"/>
  <c r="I4" i="8"/>
  <c r="H4" i="8"/>
  <c r="F4" i="8"/>
  <c r="E4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M3" i="8"/>
  <c r="I3" i="8"/>
  <c r="J3" i="8" s="1"/>
  <c r="F3" i="8"/>
  <c r="G3" i="8" s="1"/>
  <c r="C3" i="8"/>
  <c r="M10" i="9"/>
  <c r="I10" i="9"/>
  <c r="J10" i="9" s="1"/>
  <c r="F10" i="9"/>
  <c r="G10" i="9" s="1"/>
  <c r="M8" i="9"/>
  <c r="I8" i="9"/>
  <c r="J8" i="9" s="1"/>
  <c r="F8" i="9"/>
  <c r="G8" i="9" s="1"/>
  <c r="M7" i="9"/>
  <c r="I7" i="9"/>
  <c r="J7" i="9" s="1"/>
  <c r="F7" i="9"/>
  <c r="G7" i="9" s="1"/>
  <c r="M6" i="9"/>
  <c r="I6" i="9"/>
  <c r="J6" i="9" s="1"/>
  <c r="F6" i="9"/>
  <c r="G6" i="9" s="1"/>
  <c r="M5" i="9"/>
  <c r="I5" i="9"/>
  <c r="J5" i="9" s="1"/>
  <c r="F5" i="9"/>
  <c r="G5" i="9" s="1"/>
  <c r="I4" i="9"/>
  <c r="J4" i="9" s="1"/>
  <c r="F4" i="9"/>
  <c r="G4" i="9" s="1"/>
  <c r="C4" i="9"/>
  <c r="M3" i="9"/>
  <c r="I3" i="9"/>
  <c r="J3" i="9" s="1"/>
  <c r="F3" i="9"/>
  <c r="G3" i="9" s="1"/>
  <c r="A473" i="1"/>
  <c r="B473" i="1" s="1"/>
  <c r="M99" i="1"/>
  <c r="F99" i="1"/>
  <c r="G99" i="1" s="1"/>
  <c r="N99" i="1" s="1"/>
  <c r="I56" i="1"/>
  <c r="J56" i="1" s="1"/>
  <c r="F56" i="1"/>
  <c r="G56" i="1" s="1"/>
  <c r="C56" i="1"/>
  <c r="I98" i="1"/>
  <c r="J98" i="1" s="1"/>
  <c r="F98" i="1"/>
  <c r="G98" i="1" s="1"/>
  <c r="I97" i="1"/>
  <c r="J97" i="1" s="1"/>
  <c r="F97" i="1"/>
  <c r="G97" i="1" s="1"/>
  <c r="J96" i="1"/>
  <c r="F96" i="1"/>
  <c r="G96" i="1" s="1"/>
  <c r="I95" i="1"/>
  <c r="J95" i="1" s="1"/>
  <c r="F95" i="1"/>
  <c r="G95" i="1" s="1"/>
  <c r="J94" i="1"/>
  <c r="F94" i="1"/>
  <c r="G94" i="1" s="1"/>
  <c r="J93" i="1"/>
  <c r="F93" i="1"/>
  <c r="G93" i="1" s="1"/>
  <c r="M91" i="1"/>
  <c r="I91" i="1"/>
  <c r="J91" i="1" s="1"/>
  <c r="F91" i="1"/>
  <c r="G91" i="1" s="1"/>
  <c r="L90" i="1"/>
  <c r="J90" i="1"/>
  <c r="F90" i="1"/>
  <c r="G90" i="1" s="1"/>
  <c r="L89" i="1"/>
  <c r="J89" i="1"/>
  <c r="F89" i="1"/>
  <c r="G89" i="1" s="1"/>
  <c r="M88" i="1"/>
  <c r="I88" i="1"/>
  <c r="J88" i="1" s="1"/>
  <c r="F88" i="1"/>
  <c r="G88" i="1" s="1"/>
  <c r="M87" i="1"/>
  <c r="I87" i="1"/>
  <c r="J87" i="1" s="1"/>
  <c r="F87" i="1"/>
  <c r="G87" i="1" s="1"/>
  <c r="M86" i="1"/>
  <c r="I86" i="1"/>
  <c r="J86" i="1" s="1"/>
  <c r="F86" i="1"/>
  <c r="G86" i="1" s="1"/>
  <c r="I85" i="1"/>
  <c r="J85" i="1" s="1"/>
  <c r="F85" i="1"/>
  <c r="G85" i="1" s="1"/>
  <c r="L85" i="1"/>
  <c r="I82" i="1"/>
  <c r="J82" i="1" s="1"/>
  <c r="F82" i="1"/>
  <c r="G82" i="1" s="1"/>
  <c r="M82" i="1"/>
  <c r="M81" i="1"/>
  <c r="I81" i="1"/>
  <c r="J81" i="1" s="1"/>
  <c r="F81" i="1"/>
  <c r="G81" i="1" s="1"/>
  <c r="I80" i="1"/>
  <c r="J80" i="1" s="1"/>
  <c r="F80" i="1"/>
  <c r="G80" i="1" s="1"/>
  <c r="M79" i="1"/>
  <c r="F79" i="1"/>
  <c r="G79" i="1" s="1"/>
  <c r="M78" i="1"/>
  <c r="I78" i="1"/>
  <c r="J78" i="1" s="1"/>
  <c r="F78" i="1"/>
  <c r="G78" i="1" s="1"/>
  <c r="I22" i="1"/>
  <c r="J22" i="1" s="1"/>
  <c r="F22" i="1"/>
  <c r="G22" i="1" s="1"/>
  <c r="M76" i="1"/>
  <c r="I76" i="1"/>
  <c r="J76" i="1" s="1"/>
  <c r="F76" i="1"/>
  <c r="G76" i="1" s="1"/>
  <c r="M92" i="1"/>
  <c r="J92" i="1"/>
  <c r="F92" i="1"/>
  <c r="G92" i="1" s="1"/>
  <c r="M75" i="1"/>
  <c r="I75" i="1"/>
  <c r="J75" i="1" s="1"/>
  <c r="F75" i="1"/>
  <c r="G75" i="1" s="1"/>
  <c r="L74" i="1"/>
  <c r="I74" i="1"/>
  <c r="J74" i="1" s="1"/>
  <c r="F74" i="1"/>
  <c r="G74" i="1" s="1"/>
  <c r="I73" i="1"/>
  <c r="J73" i="1" s="1"/>
  <c r="F73" i="1"/>
  <c r="G73" i="1" s="1"/>
  <c r="M72" i="1"/>
  <c r="I72" i="1"/>
  <c r="J72" i="1" s="1"/>
  <c r="F72" i="1"/>
  <c r="G72" i="1" s="1"/>
  <c r="M71" i="1"/>
  <c r="I71" i="1"/>
  <c r="J71" i="1" s="1"/>
  <c r="F71" i="1"/>
  <c r="G71" i="1" s="1"/>
  <c r="I70" i="1"/>
  <c r="J70" i="1" s="1"/>
  <c r="F70" i="1"/>
  <c r="G70" i="1" s="1"/>
  <c r="I69" i="1"/>
  <c r="J69" i="1" s="1"/>
  <c r="F69" i="1"/>
  <c r="G69" i="1" s="1"/>
  <c r="N69" i="1" s="1"/>
  <c r="F68" i="1"/>
  <c r="G68" i="1" s="1"/>
  <c r="C68" i="1"/>
  <c r="F67" i="1"/>
  <c r="G67" i="1" s="1"/>
  <c r="C67" i="1"/>
  <c r="L67" i="1" s="1"/>
  <c r="F66" i="1"/>
  <c r="G66" i="1" s="1"/>
  <c r="C66" i="1"/>
  <c r="I64" i="1"/>
  <c r="J64" i="1" s="1"/>
  <c r="F64" i="1"/>
  <c r="G64" i="1" s="1"/>
  <c r="J63" i="1"/>
  <c r="F63" i="1"/>
  <c r="G63" i="1" s="1"/>
  <c r="C63" i="1"/>
  <c r="M62" i="1"/>
  <c r="I62" i="1"/>
  <c r="J62" i="1" s="1"/>
  <c r="F62" i="1"/>
  <c r="G62" i="1" s="1"/>
  <c r="M61" i="1"/>
  <c r="I61" i="1"/>
  <c r="J61" i="1" s="1"/>
  <c r="F61" i="1"/>
  <c r="G61" i="1" s="1"/>
  <c r="M60" i="1"/>
  <c r="I60" i="1"/>
  <c r="J60" i="1" s="1"/>
  <c r="F60" i="1"/>
  <c r="G60" i="1" s="1"/>
  <c r="M59" i="1"/>
  <c r="I59" i="1"/>
  <c r="J59" i="1" s="1"/>
  <c r="F59" i="1"/>
  <c r="G59" i="1" s="1"/>
  <c r="M65" i="1"/>
  <c r="F65" i="1"/>
  <c r="G65" i="1" s="1"/>
  <c r="M58" i="1"/>
  <c r="I58" i="1"/>
  <c r="J58" i="1" s="1"/>
  <c r="F58" i="1"/>
  <c r="G58" i="1" s="1"/>
  <c r="M57" i="1"/>
  <c r="I57" i="1"/>
  <c r="J57" i="1" s="1"/>
  <c r="F57" i="1"/>
  <c r="G57" i="1" s="1"/>
  <c r="M55" i="1"/>
  <c r="I55" i="1"/>
  <c r="J55" i="1" s="1"/>
  <c r="F55" i="1"/>
  <c r="G55" i="1" s="1"/>
  <c r="I54" i="1"/>
  <c r="J54" i="1" s="1"/>
  <c r="F54" i="1"/>
  <c r="G54" i="1" s="1"/>
  <c r="C54" i="1"/>
  <c r="M53" i="1"/>
  <c r="I53" i="1"/>
  <c r="J53" i="1" s="1"/>
  <c r="F53" i="1"/>
  <c r="G53" i="1" s="1"/>
  <c r="I52" i="1"/>
  <c r="J52" i="1" s="1"/>
  <c r="F52" i="1"/>
  <c r="G52" i="1" s="1"/>
  <c r="M51" i="1"/>
  <c r="I51" i="1"/>
  <c r="J51" i="1" s="1"/>
  <c r="F51" i="1"/>
  <c r="G51" i="1" s="1"/>
  <c r="I50" i="1"/>
  <c r="J50" i="1" s="1"/>
  <c r="F50" i="1"/>
  <c r="G50" i="1" s="1"/>
  <c r="M50" i="1"/>
  <c r="M77" i="1"/>
  <c r="I77" i="1"/>
  <c r="J77" i="1" s="1"/>
  <c r="F77" i="1"/>
  <c r="G77" i="1" s="1"/>
  <c r="M48" i="1"/>
  <c r="I48" i="1"/>
  <c r="J48" i="1" s="1"/>
  <c r="F48" i="1"/>
  <c r="G48" i="1" s="1"/>
  <c r="M47" i="1"/>
  <c r="I47" i="1"/>
  <c r="J47" i="1" s="1"/>
  <c r="F47" i="1"/>
  <c r="G47" i="1" s="1"/>
  <c r="J46" i="1"/>
  <c r="F46" i="1"/>
  <c r="G46" i="1" s="1"/>
  <c r="M45" i="1"/>
  <c r="I45" i="1"/>
  <c r="J45" i="1" s="1"/>
  <c r="F45" i="1"/>
  <c r="G45" i="1" s="1"/>
  <c r="I44" i="1"/>
  <c r="F44" i="1"/>
  <c r="G44" i="1" s="1"/>
  <c r="N44" i="1" s="1"/>
  <c r="I43" i="1"/>
  <c r="J43" i="1" s="1"/>
  <c r="F43" i="1"/>
  <c r="G43" i="1" s="1"/>
  <c r="M42" i="1"/>
  <c r="I42" i="1"/>
  <c r="J42" i="1" s="1"/>
  <c r="F42" i="1"/>
  <c r="G42" i="1" s="1"/>
  <c r="M41" i="1"/>
  <c r="I41" i="1"/>
  <c r="J41" i="1" s="1"/>
  <c r="F41" i="1"/>
  <c r="G41" i="1" s="1"/>
  <c r="I40" i="1"/>
  <c r="J40" i="1" s="1"/>
  <c r="F40" i="1"/>
  <c r="G40" i="1" s="1"/>
  <c r="L40" i="1"/>
  <c r="I39" i="1"/>
  <c r="J39" i="1" s="1"/>
  <c r="F39" i="1"/>
  <c r="G39" i="1" s="1"/>
  <c r="L38" i="1"/>
  <c r="I38" i="1"/>
  <c r="J38" i="1" s="1"/>
  <c r="F38" i="1"/>
  <c r="G38" i="1" s="1"/>
  <c r="L37" i="1"/>
  <c r="I37" i="1"/>
  <c r="J37" i="1" s="1"/>
  <c r="F37" i="1"/>
  <c r="G37" i="1" s="1"/>
  <c r="L36" i="1"/>
  <c r="I36" i="1"/>
  <c r="J36" i="1" s="1"/>
  <c r="F36" i="1"/>
  <c r="G36" i="1" s="1"/>
  <c r="L35" i="1"/>
  <c r="I35" i="1"/>
  <c r="J35" i="1" s="1"/>
  <c r="F35" i="1"/>
  <c r="G35" i="1" s="1"/>
  <c r="I34" i="1"/>
  <c r="J34" i="1" s="1"/>
  <c r="F34" i="1"/>
  <c r="G34" i="1" s="1"/>
  <c r="L34" i="1"/>
  <c r="L33" i="1"/>
  <c r="I33" i="1"/>
  <c r="J33" i="1" s="1"/>
  <c r="F33" i="1"/>
  <c r="G33" i="1" s="1"/>
  <c r="M32" i="1"/>
  <c r="I32" i="1"/>
  <c r="J32" i="1" s="1"/>
  <c r="F32" i="1"/>
  <c r="G32" i="1" s="1"/>
  <c r="M31" i="1"/>
  <c r="I31" i="1"/>
  <c r="J31" i="1" s="1"/>
  <c r="F31" i="1"/>
  <c r="G31" i="1" s="1"/>
  <c r="M30" i="1"/>
  <c r="I30" i="1"/>
  <c r="J30" i="1" s="1"/>
  <c r="F30" i="1"/>
  <c r="G30" i="1" s="1"/>
  <c r="M29" i="1"/>
  <c r="I29" i="1"/>
  <c r="J29" i="1" s="1"/>
  <c r="F29" i="1"/>
  <c r="G29" i="1" s="1"/>
  <c r="J28" i="1"/>
  <c r="N28" i="1" s="1"/>
  <c r="F28" i="1"/>
  <c r="G28" i="1" s="1"/>
  <c r="M27" i="1"/>
  <c r="I27" i="1"/>
  <c r="J27" i="1" s="1"/>
  <c r="F27" i="1"/>
  <c r="G27" i="1" s="1"/>
  <c r="M26" i="1"/>
  <c r="I26" i="1"/>
  <c r="J26" i="1" s="1"/>
  <c r="F26" i="1"/>
  <c r="G26" i="1" s="1"/>
  <c r="M25" i="1"/>
  <c r="I25" i="1"/>
  <c r="J25" i="1" s="1"/>
  <c r="M49" i="1"/>
  <c r="I49" i="1"/>
  <c r="J49" i="1" s="1"/>
  <c r="F49" i="1"/>
  <c r="G49" i="1" s="1"/>
  <c r="M23" i="1"/>
  <c r="F23" i="1"/>
  <c r="G23" i="1" s="1"/>
  <c r="I21" i="1"/>
  <c r="J21" i="1" s="1"/>
  <c r="F21" i="1"/>
  <c r="G21" i="1" s="1"/>
  <c r="L20" i="1"/>
  <c r="J20" i="1"/>
  <c r="F20" i="1"/>
  <c r="G20" i="1" s="1"/>
  <c r="N20" i="1" s="1"/>
  <c r="L19" i="1"/>
  <c r="I19" i="1"/>
  <c r="J19" i="1" s="1"/>
  <c r="F19" i="1"/>
  <c r="G19" i="1" s="1"/>
  <c r="I18" i="1"/>
  <c r="J18" i="1" s="1"/>
  <c r="F18" i="1"/>
  <c r="G18" i="1" s="1"/>
  <c r="L18" i="1"/>
  <c r="L17" i="1"/>
  <c r="I17" i="1"/>
  <c r="J17" i="1" s="1"/>
  <c r="F17" i="1"/>
  <c r="G17" i="1" s="1"/>
  <c r="I16" i="1"/>
  <c r="J16" i="1" s="1"/>
  <c r="F16" i="1"/>
  <c r="G16" i="1" s="1"/>
  <c r="C16" i="1"/>
  <c r="L15" i="1"/>
  <c r="I15" i="1"/>
  <c r="J15" i="1" s="1"/>
  <c r="L14" i="1"/>
  <c r="I14" i="1"/>
  <c r="J14" i="1" s="1"/>
  <c r="F14" i="1"/>
  <c r="G14" i="1" s="1"/>
  <c r="I13" i="1"/>
  <c r="J13" i="1" s="1"/>
  <c r="F13" i="1"/>
  <c r="G13" i="1" s="1"/>
  <c r="C13" i="1"/>
  <c r="D5" i="12" s="1"/>
  <c r="D8" i="12" s="1"/>
  <c r="J12" i="1"/>
  <c r="F12" i="1"/>
  <c r="G12" i="1" s="1"/>
  <c r="C12" i="1"/>
  <c r="M11" i="1"/>
  <c r="I11" i="1"/>
  <c r="J11" i="1" s="1"/>
  <c r="F11" i="1"/>
  <c r="G11" i="1" s="1"/>
  <c r="M10" i="1"/>
  <c r="I10" i="1"/>
  <c r="J10" i="1" s="1"/>
  <c r="F10" i="1"/>
  <c r="G10" i="1" s="1"/>
  <c r="J9" i="1"/>
  <c r="F9" i="1"/>
  <c r="G9" i="1" s="1"/>
  <c r="J8" i="1"/>
  <c r="F8" i="1"/>
  <c r="G8" i="1" s="1"/>
  <c r="M7" i="1"/>
  <c r="I7" i="1"/>
  <c r="J7" i="1" s="1"/>
  <c r="F7" i="1"/>
  <c r="G7" i="1" s="1"/>
  <c r="L6" i="1"/>
  <c r="I6" i="1"/>
  <c r="J6" i="1" s="1"/>
  <c r="F6" i="1"/>
  <c r="G6" i="1" s="1"/>
  <c r="M5" i="1"/>
  <c r="I5" i="1"/>
  <c r="J5" i="1" s="1"/>
  <c r="F5" i="1"/>
  <c r="G5" i="1" s="1"/>
  <c r="L4" i="1"/>
  <c r="I4" i="1"/>
  <c r="J4" i="1" s="1"/>
  <c r="F4" i="1"/>
  <c r="G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I3" i="1"/>
  <c r="J3" i="1" s="1"/>
  <c r="F3" i="1"/>
  <c r="G3" i="1" s="1"/>
  <c r="C3" i="1"/>
  <c r="L55" i="8" l="1"/>
  <c r="N3" i="9"/>
  <c r="N7" i="9"/>
  <c r="N8" i="9"/>
  <c r="N10" i="9"/>
  <c r="L4" i="9"/>
  <c r="N4" i="9"/>
  <c r="N5" i="9"/>
  <c r="N6" i="9"/>
  <c r="N93" i="1"/>
  <c r="N95" i="1"/>
  <c r="N97" i="1"/>
  <c r="N70" i="1"/>
  <c r="N89" i="1"/>
  <c r="N60" i="1"/>
  <c r="N62" i="1"/>
  <c r="N82" i="1"/>
  <c r="N38" i="1"/>
  <c r="N41" i="1"/>
  <c r="N78" i="1"/>
  <c r="N25" i="1"/>
  <c r="N48" i="1"/>
  <c r="N77" i="1"/>
  <c r="N52" i="1"/>
  <c r="N57" i="1"/>
  <c r="N75" i="1"/>
  <c r="N76" i="1"/>
  <c r="N94" i="1"/>
  <c r="N98" i="1"/>
  <c r="N45" i="1"/>
  <c r="N55" i="1"/>
  <c r="N42" i="1"/>
  <c r="N5" i="1"/>
  <c r="N8" i="1"/>
  <c r="N10" i="1"/>
  <c r="N19" i="1"/>
  <c r="N23" i="1"/>
  <c r="N27" i="1"/>
  <c r="N35" i="1"/>
  <c r="N37" i="1"/>
  <c r="N43" i="1"/>
  <c r="N4" i="1"/>
  <c r="N6" i="1"/>
  <c r="N13" i="1"/>
  <c r="N21" i="1"/>
  <c r="N33" i="1"/>
  <c r="N50" i="1"/>
  <c r="N64" i="1"/>
  <c r="N72" i="1"/>
  <c r="L12" i="1"/>
  <c r="N12" i="1"/>
  <c r="N29" i="1"/>
  <c r="N80" i="1"/>
  <c r="N87" i="1"/>
  <c r="N11" i="1"/>
  <c r="N14" i="1"/>
  <c r="N26" i="1"/>
  <c r="N30" i="1"/>
  <c r="N32" i="1"/>
  <c r="N46" i="1"/>
  <c r="N47" i="1"/>
  <c r="N51" i="1"/>
  <c r="N53" i="1"/>
  <c r="N58" i="1"/>
  <c r="N65" i="1"/>
  <c r="N61" i="1"/>
  <c r="N92" i="1"/>
  <c r="N81" i="1"/>
  <c r="N85" i="1"/>
  <c r="N88" i="1"/>
  <c r="N90" i="1"/>
  <c r="N31" i="1"/>
  <c r="N40" i="1"/>
  <c r="L66" i="1"/>
  <c r="N7" i="1"/>
  <c r="N9" i="1"/>
  <c r="N15" i="1"/>
  <c r="N17" i="1"/>
  <c r="N18" i="1"/>
  <c r="N49" i="1"/>
  <c r="N34" i="1"/>
  <c r="N36" i="1"/>
  <c r="N59" i="1"/>
  <c r="M68" i="1"/>
  <c r="N68" i="1" s="1"/>
  <c r="N71" i="1"/>
  <c r="N74" i="1"/>
  <c r="N86" i="1"/>
  <c r="N91" i="1"/>
  <c r="N96" i="1"/>
  <c r="N73" i="1"/>
  <c r="N22" i="1"/>
  <c r="M63" i="1"/>
  <c r="N63" i="1" s="1"/>
  <c r="L16" i="1"/>
  <c r="N16" i="1" s="1"/>
  <c r="L54" i="1"/>
  <c r="N54" i="1" s="1"/>
  <c r="L3" i="8"/>
  <c r="N3" i="8" s="1"/>
  <c r="J47" i="8"/>
  <c r="L47" i="8" s="1"/>
  <c r="M47" i="8" s="1"/>
  <c r="L48" i="8"/>
  <c r="M48" i="8" s="1"/>
  <c r="N39" i="8"/>
  <c r="C46" i="8"/>
  <c r="A24" i="1"/>
  <c r="J30" i="8"/>
  <c r="L51" i="8"/>
  <c r="M51" i="8" s="1"/>
  <c r="J54" i="8"/>
  <c r="L54" i="8" s="1"/>
  <c r="M54" i="8" s="1"/>
  <c r="J19" i="8"/>
  <c r="J6" i="8"/>
  <c r="J18" i="8"/>
  <c r="J59" i="8"/>
  <c r="L59" i="8" s="1"/>
  <c r="M59" i="8" s="1"/>
  <c r="M66" i="1"/>
  <c r="N66" i="1" s="1"/>
  <c r="M67" i="1"/>
  <c r="N67" i="1" s="1"/>
  <c r="I79" i="1"/>
  <c r="J79" i="1" s="1"/>
  <c r="N79" i="1" s="1"/>
  <c r="L68" i="1"/>
  <c r="J56" i="8"/>
  <c r="L56" i="8" s="1"/>
  <c r="M56" i="8" s="1"/>
  <c r="J32" i="8"/>
  <c r="L45" i="8"/>
  <c r="M45" i="8" s="1"/>
  <c r="L53" i="8"/>
  <c r="M53" i="8" s="1"/>
  <c r="L57" i="8"/>
  <c r="M57" i="8" s="1"/>
  <c r="J58" i="8"/>
  <c r="L58" i="8" s="1"/>
  <c r="M58" i="8" s="1"/>
  <c r="J20" i="8"/>
  <c r="L46" i="8"/>
  <c r="M46" i="8" s="1"/>
  <c r="L52" i="8"/>
  <c r="M52" i="8" s="1"/>
  <c r="M55" i="8"/>
  <c r="L49" i="8"/>
  <c r="M49" i="8" s="1"/>
  <c r="L50" i="8"/>
  <c r="M50" i="8" s="1"/>
  <c r="J60" i="8"/>
  <c r="L60" i="8" s="1"/>
  <c r="M60" i="8" s="1"/>
  <c r="M56" i="1"/>
  <c r="N56" i="1" s="1"/>
  <c r="L39" i="1"/>
  <c r="N39" i="1" s="1"/>
  <c r="L3" i="1"/>
  <c r="N3" i="1" s="1"/>
  <c r="C47" i="8" l="1"/>
  <c r="N46" i="8"/>
  <c r="C48" i="8" l="1"/>
  <c r="N47" i="8"/>
  <c r="C49" i="8" l="1"/>
  <c r="C50" i="8" s="1"/>
  <c r="N48" i="8"/>
  <c r="C51" i="8" l="1"/>
  <c r="N50" i="8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60" i="1" s="1"/>
  <c r="A61" i="1" s="1"/>
  <c r="A62" i="1" s="1"/>
  <c r="A63" i="1" s="1"/>
  <c r="A64" i="1" s="1"/>
  <c r="A67" i="1" s="1"/>
  <c r="A68" i="1" s="1"/>
  <c r="A69" i="1" s="1"/>
  <c r="A70" i="1" s="1"/>
  <c r="A71" i="1" s="1"/>
  <c r="A72" i="1" s="1"/>
  <c r="A73" i="1" s="1"/>
  <c r="A74" i="1" s="1"/>
  <c r="C52" i="8" l="1"/>
  <c r="N51" i="8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77" i="1" l="1"/>
  <c r="A78" i="1" s="1"/>
  <c r="A79" i="1" s="1"/>
  <c r="A80" i="1" s="1"/>
  <c r="A81" i="1" s="1"/>
  <c r="A82" i="1" s="1"/>
  <c r="C55" i="8"/>
  <c r="N52" i="8"/>
  <c r="C56" i="8" l="1"/>
  <c r="N55" i="8"/>
  <c r="C57" i="8" l="1"/>
  <c r="N56" i="8"/>
  <c r="C58" i="8" l="1"/>
  <c r="N57" i="8"/>
  <c r="C59" i="8" l="1"/>
  <c r="N58" i="8"/>
  <c r="C60" i="8" l="1"/>
  <c r="N60" i="8" s="1"/>
  <c r="N59" i="8"/>
  <c r="A21" i="8"/>
  <c r="A22" i="8" s="1"/>
  <c r="A23" i="8" s="1"/>
  <c r="A24" i="8" l="1"/>
  <c r="A26" i="8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l="1"/>
  <c r="A40" i="8" s="1"/>
  <c r="A41" i="8" s="1"/>
  <c r="A42" i="8" s="1"/>
  <c r="A43" i="8" s="1"/>
  <c r="A44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</calcChain>
</file>

<file path=xl/sharedStrings.xml><?xml version="1.0" encoding="utf-8"?>
<sst xmlns="http://schemas.openxmlformats.org/spreadsheetml/2006/main" count="781" uniqueCount="489">
  <si>
    <t>CLASE DE PUESTO</t>
  </si>
  <si>
    <t>CEDULA</t>
  </si>
  <si>
    <t>NOMBRE</t>
  </si>
  <si>
    <t>PRIMER APELLIDO</t>
  </si>
  <si>
    <t>SEGUNDO APELLIDO</t>
  </si>
  <si>
    <t>PUESTO</t>
  </si>
  <si>
    <t>CANTIDAD DE ANUALIDADES</t>
  </si>
  <si>
    <t>PUNTOS DE CARRERA PROFESIONAL</t>
  </si>
  <si>
    <t>SALARIO BASE</t>
  </si>
  <si>
    <t>CARRERA PROFESIONAL</t>
  </si>
  <si>
    <t>PROHIBICIÓN</t>
  </si>
  <si>
    <t>DEDICACIÓN EXCLUSIVA</t>
  </si>
  <si>
    <t>Asesor Profesional</t>
  </si>
  <si>
    <t xml:space="preserve">Asistente Profesional </t>
  </si>
  <si>
    <t>Asistente Técnico</t>
  </si>
  <si>
    <t xml:space="preserve">Asistente Telecomunicaciones </t>
  </si>
  <si>
    <t>Auditor Nivel 1</t>
  </si>
  <si>
    <t>Chofer Confianza</t>
  </si>
  <si>
    <t xml:space="preserve">Conductor Servicio Civil 1 </t>
  </si>
  <si>
    <t xml:space="preserve">Consultor Licenciado </t>
  </si>
  <si>
    <t xml:space="preserve">Consultor Licenciado Experto </t>
  </si>
  <si>
    <t xml:space="preserve">Director </t>
  </si>
  <si>
    <t>Director de Innovación del MICITT</t>
  </si>
  <si>
    <t xml:space="preserve">Gerente </t>
  </si>
  <si>
    <t>Jefe Unidad de Planificación MICITT</t>
  </si>
  <si>
    <t>Ministro</t>
  </si>
  <si>
    <t xml:space="preserve">Oficinista de Servicio Civil 1 </t>
  </si>
  <si>
    <t>Profesional Informática 1-A</t>
  </si>
  <si>
    <t>Profesional Informática 1-B</t>
  </si>
  <si>
    <t>Profesional Informática 1-C</t>
  </si>
  <si>
    <t>Profesional Jefe Informática 1-A</t>
  </si>
  <si>
    <t xml:space="preserve">Profesional Jefe Servicio Civil 1 </t>
  </si>
  <si>
    <t>Profesional Jefe Servicio Civil 3</t>
  </si>
  <si>
    <t xml:space="preserve">Profesional Servicio Civil 1-A </t>
  </si>
  <si>
    <t>Profesional Servicio Civil 1-B</t>
  </si>
  <si>
    <t>Profesional Servicio Civil 2</t>
  </si>
  <si>
    <t>Profesional Servicio Civil 3</t>
  </si>
  <si>
    <t xml:space="preserve">Profesional Telecomunicaciones </t>
  </si>
  <si>
    <t xml:space="preserve">Secretario de Servicio Civil 1 </t>
  </si>
  <si>
    <t>Técnico de Servicio Civil 1</t>
  </si>
  <si>
    <t>Viceministro</t>
  </si>
  <si>
    <t xml:space="preserve">Elizondo </t>
  </si>
  <si>
    <t>Morera</t>
  </si>
  <si>
    <t>Ramírez</t>
  </si>
  <si>
    <t xml:space="preserve">Adrián Alberto </t>
  </si>
  <si>
    <t xml:space="preserve">Umaña </t>
  </si>
  <si>
    <t xml:space="preserve">Chaves </t>
  </si>
  <si>
    <t xml:space="preserve">Villalobos </t>
  </si>
  <si>
    <t xml:space="preserve">Rodríguez </t>
  </si>
  <si>
    <t xml:space="preserve">Ileana María   </t>
  </si>
  <si>
    <t xml:space="preserve">Soto </t>
  </si>
  <si>
    <t xml:space="preserve">Valerio </t>
  </si>
  <si>
    <t xml:space="preserve">Eugenia        </t>
  </si>
  <si>
    <t xml:space="preserve">Fernández </t>
  </si>
  <si>
    <t xml:space="preserve">Otárola </t>
  </si>
  <si>
    <t xml:space="preserve">Marco Vinicio  </t>
  </si>
  <si>
    <t xml:space="preserve">Alpízar </t>
  </si>
  <si>
    <t xml:space="preserve">Jiménez </t>
  </si>
  <si>
    <t xml:space="preserve">William        </t>
  </si>
  <si>
    <t xml:space="preserve">Villegas </t>
  </si>
  <si>
    <t>Oscar</t>
  </si>
  <si>
    <t>Campos</t>
  </si>
  <si>
    <t>Prado</t>
  </si>
  <si>
    <t>Rodolfo Ernesto</t>
  </si>
  <si>
    <t>Cruz</t>
  </si>
  <si>
    <t>Pacheco</t>
  </si>
  <si>
    <t xml:space="preserve">Frank Alberto  </t>
  </si>
  <si>
    <t xml:space="preserve">Aguilar </t>
  </si>
  <si>
    <t xml:space="preserve">Vargas </t>
  </si>
  <si>
    <t xml:space="preserve">Quesada </t>
  </si>
  <si>
    <t xml:space="preserve">Rojas </t>
  </si>
  <si>
    <t xml:space="preserve">Ceciliano </t>
  </si>
  <si>
    <t xml:space="preserve">María Angélica </t>
  </si>
  <si>
    <t xml:space="preserve">Chinchilla </t>
  </si>
  <si>
    <t xml:space="preserve">Medina </t>
  </si>
  <si>
    <t>Díaz</t>
  </si>
  <si>
    <t xml:space="preserve">Ruiz </t>
  </si>
  <si>
    <t xml:space="preserve">Flores </t>
  </si>
  <si>
    <t xml:space="preserve">Alexander      </t>
  </si>
  <si>
    <t xml:space="preserve">Barquero </t>
  </si>
  <si>
    <t xml:space="preserve">Alejandro      </t>
  </si>
  <si>
    <t xml:space="preserve">Hernández </t>
  </si>
  <si>
    <t xml:space="preserve">Delgado </t>
  </si>
  <si>
    <t xml:space="preserve">Núñez </t>
  </si>
  <si>
    <t xml:space="preserve">Carla Victoria </t>
  </si>
  <si>
    <t xml:space="preserve">Valverde </t>
  </si>
  <si>
    <t xml:space="preserve">Barahona </t>
  </si>
  <si>
    <t>Edwin Ricardo</t>
  </si>
  <si>
    <t>Estrada</t>
  </si>
  <si>
    <t>Hernández</t>
  </si>
  <si>
    <t xml:space="preserve">Elidier Rafael </t>
  </si>
  <si>
    <t xml:space="preserve">Moya </t>
  </si>
  <si>
    <t xml:space="preserve">Francisco      </t>
  </si>
  <si>
    <t xml:space="preserve">Troyo </t>
  </si>
  <si>
    <t xml:space="preserve">Gamboa </t>
  </si>
  <si>
    <t>Giovanni</t>
  </si>
  <si>
    <t xml:space="preserve">Víctor </t>
  </si>
  <si>
    <t xml:space="preserve">Paola Lucrecia </t>
  </si>
  <si>
    <t xml:space="preserve">Herrera </t>
  </si>
  <si>
    <t>Corrales</t>
  </si>
  <si>
    <t xml:space="preserve">Roy Mauricio   </t>
  </si>
  <si>
    <t xml:space="preserve">Venegas </t>
  </si>
  <si>
    <t xml:space="preserve">López </t>
  </si>
  <si>
    <t>Gregoria</t>
  </si>
  <si>
    <t>Vílchez</t>
  </si>
  <si>
    <t>Martínez</t>
  </si>
  <si>
    <t xml:space="preserve">Marco Esteban  </t>
  </si>
  <si>
    <t xml:space="preserve">Prendas </t>
  </si>
  <si>
    <t xml:space="preserve">Mario Alonso   </t>
  </si>
  <si>
    <t xml:space="preserve">Álvarez </t>
  </si>
  <si>
    <t xml:space="preserve">Córdoba </t>
  </si>
  <si>
    <t>Esteban Alfonso</t>
  </si>
  <si>
    <t xml:space="preserve">Monge </t>
  </si>
  <si>
    <t xml:space="preserve">Cordero </t>
  </si>
  <si>
    <t xml:space="preserve">Sanabria </t>
  </si>
  <si>
    <t>Eduardo</t>
  </si>
  <si>
    <t>Venegas</t>
  </si>
  <si>
    <t>Berrocal</t>
  </si>
  <si>
    <t xml:space="preserve">Zumbado </t>
  </si>
  <si>
    <t>Alexandra María</t>
  </si>
  <si>
    <t xml:space="preserve">Víquez </t>
  </si>
  <si>
    <t>Quesada</t>
  </si>
  <si>
    <t xml:space="preserve">José Manuel    </t>
  </si>
  <si>
    <t xml:space="preserve">Pizarro </t>
  </si>
  <si>
    <t xml:space="preserve">Agüero </t>
  </si>
  <si>
    <t xml:space="preserve">Raquel Yesenia </t>
  </si>
  <si>
    <t xml:space="preserve">Nelson </t>
  </si>
  <si>
    <t xml:space="preserve">Diego Armando  </t>
  </si>
  <si>
    <t xml:space="preserve">Pérez </t>
  </si>
  <si>
    <t>Marjorie</t>
  </si>
  <si>
    <t>Romero</t>
  </si>
  <si>
    <t>Odio</t>
  </si>
  <si>
    <t xml:space="preserve">José Luis      </t>
  </si>
  <si>
    <t xml:space="preserve">Araya </t>
  </si>
  <si>
    <t xml:space="preserve">Badilla </t>
  </si>
  <si>
    <t>María Antonieta</t>
  </si>
  <si>
    <t>Sandi</t>
  </si>
  <si>
    <t xml:space="preserve">David Esteban  </t>
  </si>
  <si>
    <t xml:space="preserve">Arrieta </t>
  </si>
  <si>
    <t xml:space="preserve">Jenny María    </t>
  </si>
  <si>
    <t xml:space="preserve">Porras </t>
  </si>
  <si>
    <t xml:space="preserve">Mónica Yahoska </t>
  </si>
  <si>
    <t xml:space="preserve">Ramírez </t>
  </si>
  <si>
    <t xml:space="preserve">Cruz </t>
  </si>
  <si>
    <t xml:space="preserve">Orozco </t>
  </si>
  <si>
    <t xml:space="preserve">Roses </t>
  </si>
  <si>
    <t xml:space="preserve">Eliana Mayela  </t>
  </si>
  <si>
    <t xml:space="preserve">Ulate </t>
  </si>
  <si>
    <t xml:space="preserve">Brenes </t>
  </si>
  <si>
    <t>Guisela María</t>
  </si>
  <si>
    <t>Sibaja</t>
  </si>
  <si>
    <t>Teresita</t>
  </si>
  <si>
    <t>Granados</t>
  </si>
  <si>
    <t>Scarleth Franch</t>
  </si>
  <si>
    <t>Marcos Antonio</t>
  </si>
  <si>
    <t>Chaves</t>
  </si>
  <si>
    <t>Adelita María</t>
  </si>
  <si>
    <t>Arce</t>
  </si>
  <si>
    <t>Rodríguez</t>
  </si>
  <si>
    <t xml:space="preserve">Ruth María     </t>
  </si>
  <si>
    <t xml:space="preserve">Zúñiga </t>
  </si>
  <si>
    <t>Saddie María</t>
  </si>
  <si>
    <t>Ruiz</t>
  </si>
  <si>
    <t>Pérez</t>
  </si>
  <si>
    <t xml:space="preserve">Paniagua </t>
  </si>
  <si>
    <t xml:space="preserve">Campos </t>
  </si>
  <si>
    <t xml:space="preserve">Nathalie María </t>
  </si>
  <si>
    <t xml:space="preserve">Valencia </t>
  </si>
  <si>
    <t xml:space="preserve">Chacón </t>
  </si>
  <si>
    <t xml:space="preserve">Barboza </t>
  </si>
  <si>
    <t xml:space="preserve">Miranda </t>
  </si>
  <si>
    <t xml:space="preserve">Paola Marcela  </t>
  </si>
  <si>
    <t xml:space="preserve">Solís </t>
  </si>
  <si>
    <t xml:space="preserve">Orlando Josué  </t>
  </si>
  <si>
    <t xml:space="preserve">Vega </t>
  </si>
  <si>
    <t xml:space="preserve">Adriana María  </t>
  </si>
  <si>
    <t xml:space="preserve">Navarrete </t>
  </si>
  <si>
    <t xml:space="preserve">Rosa María     </t>
  </si>
  <si>
    <t xml:space="preserve">Layla          </t>
  </si>
  <si>
    <t xml:space="preserve">González </t>
  </si>
  <si>
    <t>Jimmy Francisco</t>
  </si>
  <si>
    <t>Claudia Melissa</t>
  </si>
  <si>
    <t xml:space="preserve">Acevedo </t>
  </si>
  <si>
    <t xml:space="preserve">Gloriana Lucia </t>
  </si>
  <si>
    <t xml:space="preserve">Muñoz </t>
  </si>
  <si>
    <t xml:space="preserve">María Gabriela </t>
  </si>
  <si>
    <t xml:space="preserve">Romero </t>
  </si>
  <si>
    <t xml:space="preserve">Jorge Luis     </t>
  </si>
  <si>
    <t xml:space="preserve">León </t>
  </si>
  <si>
    <t xml:space="preserve">Garita </t>
  </si>
  <si>
    <t xml:space="preserve">Wendy María    </t>
  </si>
  <si>
    <t xml:space="preserve">Gutiérrez </t>
  </si>
  <si>
    <t xml:space="preserve">Luis Fernando  </t>
  </si>
  <si>
    <t xml:space="preserve">Loaiza </t>
  </si>
  <si>
    <t xml:space="preserve">Eder           </t>
  </si>
  <si>
    <t xml:space="preserve">Aburto </t>
  </si>
  <si>
    <t xml:space="preserve">Boniche </t>
  </si>
  <si>
    <t xml:space="preserve">Karla María    </t>
  </si>
  <si>
    <t xml:space="preserve">Vásquez </t>
  </si>
  <si>
    <t>Evelyn Priscilla</t>
  </si>
  <si>
    <t xml:space="preserve">Varela </t>
  </si>
  <si>
    <t xml:space="preserve">Alfaro </t>
  </si>
  <si>
    <t xml:space="preserve">Erick Javier   </t>
  </si>
  <si>
    <t xml:space="preserve">Calvo </t>
  </si>
  <si>
    <t>Dylana María</t>
  </si>
  <si>
    <t>Arguedas</t>
  </si>
  <si>
    <t>Jiménez</t>
  </si>
  <si>
    <t xml:space="preserve">Luis Alfredo   </t>
  </si>
  <si>
    <t xml:space="preserve">Montoya </t>
  </si>
  <si>
    <t xml:space="preserve">Montero </t>
  </si>
  <si>
    <t xml:space="preserve">Obando </t>
  </si>
  <si>
    <t xml:space="preserve">Berrocal </t>
  </si>
  <si>
    <t xml:space="preserve">Karla Vanessa  </t>
  </si>
  <si>
    <t xml:space="preserve">Peralta </t>
  </si>
  <si>
    <t xml:space="preserve">Carranza </t>
  </si>
  <si>
    <t>Hubert Santiago</t>
  </si>
  <si>
    <t xml:space="preserve">Quirós </t>
  </si>
  <si>
    <t xml:space="preserve">Abarca </t>
  </si>
  <si>
    <t xml:space="preserve">Karen Magaly   </t>
  </si>
  <si>
    <t xml:space="preserve">Artavia </t>
  </si>
  <si>
    <t xml:space="preserve">Gabriela María </t>
  </si>
  <si>
    <t xml:space="preserve">Salmerón </t>
  </si>
  <si>
    <t xml:space="preserve">Kattia Lorena  </t>
  </si>
  <si>
    <t xml:space="preserve">Moodie </t>
  </si>
  <si>
    <t xml:space="preserve">Reid </t>
  </si>
  <si>
    <t>Xinia</t>
  </si>
  <si>
    <t>Duarte</t>
  </si>
  <si>
    <t>Santos Domingo</t>
  </si>
  <si>
    <t>Lezcano</t>
  </si>
  <si>
    <t>Valdez</t>
  </si>
  <si>
    <t>VALOR ANUALIDADES</t>
  </si>
  <si>
    <t>VALOR PUNTO CARRERA PROFESIONAL</t>
  </si>
  <si>
    <t>PORCENTAJE % PROHIBICIÓN O DEDICACIÓN</t>
  </si>
  <si>
    <t>TOTAL SALARIO BRUTO</t>
  </si>
  <si>
    <t>B 18</t>
  </si>
  <si>
    <t>B 34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</si>
  <si>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</si>
  <si>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</si>
  <si>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</si>
  <si>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</si>
  <si>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</si>
  <si>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</si>
  <si>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</si>
  <si>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</si>
  <si>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</si>
  <si>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</si>
  <si>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</si>
  <si>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</si>
  <si>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</si>
  <si>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</si>
  <si>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</si>
  <si>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</si>
  <si>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</si>
  <si>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</si>
  <si>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</si>
  <si>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</si>
  <si>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</si>
  <si>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</si>
  <si>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</si>
  <si>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</si>
  <si>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</si>
  <si>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</si>
  <si>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</si>
  <si>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</si>
  <si>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</si>
  <si>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</si>
  <si>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</si>
  <si>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</si>
  <si>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</t>
  </si>
  <si>
    <t>CELDA - FILA</t>
  </si>
  <si>
    <t>PUNTO CARRERA PROFESIONAL</t>
  </si>
  <si>
    <t>VALOR</t>
  </si>
  <si>
    <t>N°</t>
  </si>
  <si>
    <t>Jefe</t>
  </si>
  <si>
    <t>Madrigal</t>
  </si>
  <si>
    <t>Giraldo</t>
  </si>
  <si>
    <t>Alvarez</t>
  </si>
  <si>
    <t>Luis Ignacio</t>
  </si>
  <si>
    <t>01-0708-0994</t>
  </si>
  <si>
    <t>Dinia Patricia</t>
  </si>
  <si>
    <t>Gutiérrez</t>
  </si>
  <si>
    <t>Andrea</t>
  </si>
  <si>
    <t>Lemaitre</t>
  </si>
  <si>
    <t>Picado</t>
  </si>
  <si>
    <t>Roberto Paulo</t>
  </si>
  <si>
    <t>Mora</t>
  </si>
  <si>
    <t>Calderón</t>
  </si>
  <si>
    <t>Fabián Alonso</t>
  </si>
  <si>
    <t>Carballo</t>
  </si>
  <si>
    <t>Ledezma</t>
  </si>
  <si>
    <t>Mariela</t>
  </si>
  <si>
    <t>Arias</t>
  </si>
  <si>
    <t>María Isabel</t>
  </si>
  <si>
    <t>Marcela</t>
  </si>
  <si>
    <t>Ellis</t>
  </si>
  <si>
    <t>Hayles</t>
  </si>
  <si>
    <t>Kemely</t>
  </si>
  <si>
    <t>Mónica</t>
  </si>
  <si>
    <t xml:space="preserve">César Antonio  </t>
  </si>
  <si>
    <t>Fernando</t>
  </si>
  <si>
    <t>Barahona</t>
  </si>
  <si>
    <t>Morales</t>
  </si>
  <si>
    <t>Zailen</t>
  </si>
  <si>
    <t>Maricruz</t>
  </si>
  <si>
    <t>Aguilar</t>
  </si>
  <si>
    <t>Vivian</t>
  </si>
  <si>
    <t xml:space="preserve">César Gerardo  </t>
  </si>
  <si>
    <t xml:space="preserve">Pablo César    </t>
  </si>
  <si>
    <t>Cordero</t>
  </si>
  <si>
    <t>Pan</t>
  </si>
  <si>
    <t>Sanabria</t>
  </si>
  <si>
    <t>Johnny Gerardo</t>
  </si>
  <si>
    <t>Murillo</t>
  </si>
  <si>
    <t>Herra</t>
  </si>
  <si>
    <t>Cinthya</t>
  </si>
  <si>
    <t>Bullón</t>
  </si>
  <si>
    <t>Patton</t>
  </si>
  <si>
    <t>Castro</t>
  </si>
  <si>
    <t>Villalobos</t>
  </si>
  <si>
    <t>Eddie Alberto</t>
  </si>
  <si>
    <t>Verónica María</t>
  </si>
  <si>
    <t>Alejandro</t>
  </si>
  <si>
    <t>Conductor Servicio Civil 2</t>
  </si>
  <si>
    <t>David Ricardo</t>
  </si>
  <si>
    <t>Fernando Lorenzo</t>
  </si>
  <si>
    <t>Cabrera</t>
  </si>
  <si>
    <t>Marlon Antonio</t>
  </si>
  <si>
    <t>Gómez</t>
  </si>
  <si>
    <t>María Auxiliadora</t>
  </si>
  <si>
    <t>Abarca</t>
  </si>
  <si>
    <t>González</t>
  </si>
  <si>
    <t>Yorleny Patricia</t>
  </si>
  <si>
    <t>Brenes</t>
  </si>
  <si>
    <t>Francisco Vianney</t>
  </si>
  <si>
    <t>Camareno</t>
  </si>
  <si>
    <t>Johnny</t>
  </si>
  <si>
    <t>Zúñiga</t>
  </si>
  <si>
    <t>Poveda</t>
  </si>
  <si>
    <t>Wilmer</t>
  </si>
  <si>
    <t>03-0367-0859</t>
  </si>
  <si>
    <t>02-0626-0882</t>
  </si>
  <si>
    <t xml:space="preserve">Cristian </t>
  </si>
  <si>
    <t xml:space="preserve">Chavarria </t>
  </si>
  <si>
    <t xml:space="preserve">Salas </t>
  </si>
  <si>
    <t xml:space="preserve">Pinnock </t>
  </si>
  <si>
    <t xml:space="preserve">Segura </t>
  </si>
  <si>
    <t>07-0156-0932</t>
  </si>
  <si>
    <t xml:space="preserve">Bolaños </t>
  </si>
  <si>
    <t>Ronny</t>
  </si>
  <si>
    <t>04-0180-0272</t>
  </si>
  <si>
    <t>Katchan</t>
  </si>
  <si>
    <t xml:space="preserve">Diana </t>
  </si>
  <si>
    <t>01-1222-0636</t>
  </si>
  <si>
    <t>Yazmin</t>
  </si>
  <si>
    <t xml:space="preserve">Sánchez </t>
  </si>
  <si>
    <t xml:space="preserve">Vasquez </t>
  </si>
  <si>
    <t xml:space="preserve">Carolina </t>
  </si>
  <si>
    <t>Profesional Jefe Servicio Civil 2</t>
  </si>
  <si>
    <t xml:space="preserve">Guillen </t>
  </si>
  <si>
    <t>Leidy</t>
  </si>
  <si>
    <t>06-0294-0457</t>
  </si>
  <si>
    <t>Fonseca</t>
  </si>
  <si>
    <t>Merlin</t>
  </si>
  <si>
    <t>05-0272-0743</t>
  </si>
  <si>
    <t>Roxinia</t>
  </si>
  <si>
    <t xml:space="preserve"> </t>
  </si>
  <si>
    <t>Cantidad</t>
  </si>
  <si>
    <t xml:space="preserve">N° de puesto  </t>
  </si>
  <si>
    <t xml:space="preserve">Clase de puesto </t>
  </si>
  <si>
    <t xml:space="preserve">Masis </t>
  </si>
  <si>
    <t xml:space="preserve">Ortiz </t>
  </si>
  <si>
    <t>Ana Cecilia</t>
  </si>
  <si>
    <t>01-0365-0610</t>
  </si>
  <si>
    <t>Ortiz</t>
  </si>
  <si>
    <t>Yarima</t>
  </si>
  <si>
    <t xml:space="preserve">Sandoval </t>
  </si>
  <si>
    <t>Sánchez</t>
  </si>
  <si>
    <t>01-0963-0181</t>
  </si>
  <si>
    <t>02-0448-0699</t>
  </si>
  <si>
    <t>Monge</t>
  </si>
  <si>
    <t>Guillen</t>
  </si>
  <si>
    <t>06-0208-0087</t>
  </si>
  <si>
    <t xml:space="preserve">Mora </t>
  </si>
  <si>
    <t>Joseph</t>
  </si>
  <si>
    <t>01-0881-0111</t>
  </si>
  <si>
    <t xml:space="preserve">Fallas </t>
  </si>
  <si>
    <t xml:space="preserve">Torres </t>
  </si>
  <si>
    <t>01-0827-0434</t>
  </si>
  <si>
    <t>03-0358-0814</t>
  </si>
  <si>
    <t>Programa 893</t>
  </si>
  <si>
    <t xml:space="preserve">Número de Puesto </t>
  </si>
  <si>
    <t xml:space="preserve">Clase de Puesto </t>
  </si>
  <si>
    <t>Técnico de Servicio Civil 3</t>
  </si>
  <si>
    <t>Profesional de Servicio Civil 2</t>
  </si>
  <si>
    <t>Profesional de Servicio Civil 3</t>
  </si>
  <si>
    <t>Oficinista de Servicio Civil 2</t>
  </si>
  <si>
    <t>Técnico en Informatica2</t>
  </si>
  <si>
    <t>Programa 899</t>
  </si>
  <si>
    <t>Asistente Telecomunicaciones</t>
  </si>
  <si>
    <t>Profesional Telecomunicaciones</t>
  </si>
  <si>
    <t xml:space="preserve">Marin </t>
  </si>
  <si>
    <t>Fernanda</t>
  </si>
  <si>
    <t>Carvajal</t>
  </si>
  <si>
    <t xml:space="preserve">Maria Gabriela </t>
  </si>
  <si>
    <t>01-0964-0686</t>
  </si>
  <si>
    <t xml:space="preserve">Federico </t>
  </si>
  <si>
    <t>Cabezas</t>
  </si>
  <si>
    <t>Masís</t>
  </si>
  <si>
    <t xml:space="preserve">Gustavo </t>
  </si>
  <si>
    <t>Jeannette</t>
  </si>
  <si>
    <t xml:space="preserve">Morales </t>
  </si>
  <si>
    <t>01-0650-0719</t>
  </si>
  <si>
    <t>Profesional Jefe Informática 1-B</t>
  </si>
  <si>
    <t>Jimenez</t>
  </si>
  <si>
    <t>Fernandez</t>
  </si>
  <si>
    <t>Dunia</t>
  </si>
  <si>
    <t>01-0665-0546</t>
  </si>
  <si>
    <t>Fernández</t>
  </si>
  <si>
    <t>Maria Celeste</t>
  </si>
  <si>
    <t>03-0384-0977</t>
  </si>
  <si>
    <t>Méndez</t>
  </si>
  <si>
    <t>Leda</t>
  </si>
  <si>
    <t>02-0443-0813</t>
  </si>
  <si>
    <t>Piedra</t>
  </si>
  <si>
    <t>Ureña</t>
  </si>
  <si>
    <t>Solano</t>
  </si>
  <si>
    <t>Marco</t>
  </si>
  <si>
    <t>Johan</t>
  </si>
  <si>
    <t>Juan Manuel</t>
  </si>
  <si>
    <t xml:space="preserve">Barrantes </t>
  </si>
  <si>
    <t>01-1440-0105</t>
  </si>
  <si>
    <t xml:space="preserve">Noemy </t>
  </si>
  <si>
    <t xml:space="preserve">Coto </t>
  </si>
  <si>
    <t>Grijalba</t>
  </si>
  <si>
    <t>06-0352-0882</t>
  </si>
  <si>
    <t>Castillo</t>
  </si>
  <si>
    <t>Gary</t>
  </si>
  <si>
    <t>01-0538-0705</t>
  </si>
  <si>
    <t>05-0339-0300</t>
  </si>
  <si>
    <t>03-0432-0017</t>
  </si>
  <si>
    <t xml:space="preserve">Loría </t>
  </si>
  <si>
    <t>Carolina</t>
  </si>
  <si>
    <t>02-0739-0538</t>
  </si>
  <si>
    <t xml:space="preserve">Cascante </t>
  </si>
  <si>
    <t>Sanchez</t>
  </si>
  <si>
    <t>Christian</t>
  </si>
  <si>
    <t>01-0901-0182</t>
  </si>
  <si>
    <t xml:space="preserve">Fonseca </t>
  </si>
  <si>
    <t>Jazmín Tatiana</t>
  </si>
  <si>
    <t>04-0197-0438</t>
  </si>
  <si>
    <t xml:space="preserve">Cisneros </t>
  </si>
  <si>
    <t>01-1341-0603</t>
  </si>
  <si>
    <t>Profesional Informática 2</t>
  </si>
  <si>
    <t>Técnico en Informática 2</t>
  </si>
  <si>
    <t>Obando</t>
  </si>
  <si>
    <t>Ana Carolina</t>
  </si>
  <si>
    <t>04-0206-0075</t>
  </si>
  <si>
    <t>02-0694-0024</t>
  </si>
  <si>
    <t>01-1166-0488</t>
  </si>
  <si>
    <t>Muñoz</t>
  </si>
  <si>
    <t>Alejandra María</t>
  </si>
  <si>
    <t>Alvarado</t>
  </si>
  <si>
    <t>Blando</t>
  </si>
  <si>
    <t xml:space="preserve">Pinel </t>
  </si>
  <si>
    <t>Fiorella María</t>
  </si>
  <si>
    <t>Alejandra</t>
  </si>
  <si>
    <t xml:space="preserve">Mes de Anualidad </t>
  </si>
  <si>
    <t xml:space="preserve">Castro </t>
  </si>
  <si>
    <t>Veronica María</t>
  </si>
  <si>
    <t>Director de Investigación y Desarrollo Tecnologico del MICITT</t>
  </si>
  <si>
    <t>Programa 899  Vacante</t>
  </si>
  <si>
    <t>Total de Funcionarios</t>
  </si>
  <si>
    <t>Profesional Informática 3</t>
  </si>
  <si>
    <t>Rige 01/01/2018</t>
  </si>
  <si>
    <t>Salarios Base</t>
  </si>
  <si>
    <t>Ministerio de Ciencia, Tecnología y Telecomunicaciones
Dirección Administrativa Financiera 
Departamento de Gestión Institucional de Recursos Humanos
Puestos de Confianza
Mayo, 2018</t>
  </si>
  <si>
    <t>EDAD PROMEDIO</t>
  </si>
  <si>
    <t>AUMENTO ANUAL LEY 9635</t>
  </si>
  <si>
    <t>AUMENTOS ANUALES LEY 9635</t>
  </si>
  <si>
    <t xml:space="preserve">CANTIDAD DE ANUALES LEY N°9635 </t>
  </si>
  <si>
    <t xml:space="preserve"> ANUALES  ACUMULADAS</t>
  </si>
  <si>
    <t>ESCALA SALARIAL DEL II SEMESTRE 2019</t>
  </si>
  <si>
    <t>Director Administrativo Financiero del MICITT</t>
  </si>
  <si>
    <t xml:space="preserve">Director de Gobernanza Digital </t>
  </si>
  <si>
    <t xml:space="preserve"> ANUALES ACUMULADOS </t>
  </si>
  <si>
    <t>ANUALES ACUMULADOS</t>
  </si>
  <si>
    <t>Ministerio de Ciencia, Tecnología y Telecomunicaciones Programa 893</t>
  </si>
  <si>
    <t>Ministerio de Ciencia, Tecnologia y Telecomunicaciones Programa 894</t>
  </si>
  <si>
    <t>Despacho del Viceministerio de Telecomunicaciones Programa 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</si>
</sst>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\-0000"/>
    <numFmt numFmtId="166" formatCode="000000"/>
    <numFmt numFmtId="167" formatCode="dd/mm/yyyy;@"/>
    <numFmt numFmtId="168" formatCode="_(* #,##0_);_(* \(#,##0\);_(* &quot;-&quot;??_);_(@_)"/>
    <numFmt numFmtId="169" formatCode="&quot;₡&quot;#,##0.00"/>
  </numFmts>
  <fonts count="29" x14ac:knownFonts="1">
    <font>
      <sz val="10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0"/>
      <color rgb="FFFF0000"/>
      <name val="Arial"/>
      <family val="2"/>
    </font>
    <font>
      <sz val="8"/>
      <color theme="0" tint="-4.9989318521683403E-2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21" fillId="18" borderId="19" applyNumberFormat="0" applyAlignment="0" applyProtection="0"/>
    <xf numFmtId="0" fontId="22" fillId="19" borderId="20" applyNumberFormat="0" applyAlignment="0" applyProtection="0"/>
    <xf numFmtId="0" fontId="23" fillId="20" borderId="0" applyNumberFormat="0" applyBorder="0" applyAlignment="0" applyProtection="0"/>
    <xf numFmtId="44" fontId="28" fillId="0" borderId="0" applyFont="0" applyFill="0" applyBorder="0" applyAlignment="0" applyProtection="0"/>
  </cellStyleXfs>
  <cellXfs count="279">
    <xf numFmtId="0" fontId="0" fillId="0" borderId="0" xfId="0"/>
    <xf numFmtId="166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9" fontId="0" fillId="0" borderId="0" xfId="3" applyFont="1"/>
    <xf numFmtId="164" fontId="0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0" fillId="0" borderId="1" xfId="1" applyFont="1" applyBorder="1"/>
    <xf numFmtId="0" fontId="3" fillId="0" borderId="1" xfId="0" applyFont="1" applyBorder="1"/>
    <xf numFmtId="168" fontId="0" fillId="0" borderId="0" xfId="1" applyNumberFormat="1" applyFont="1"/>
    <xf numFmtId="0" fontId="3" fillId="0" borderId="0" xfId="0" applyFont="1"/>
    <xf numFmtId="0" fontId="12" fillId="0" borderId="0" xfId="0" applyFont="1"/>
    <xf numFmtId="0" fontId="4" fillId="0" borderId="0" xfId="0" applyFont="1" applyAlignment="1">
      <alignment horizontal="left" vertical="center"/>
    </xf>
    <xf numFmtId="166" fontId="12" fillId="0" borderId="0" xfId="0" applyNumberFormat="1" applyFont="1"/>
    <xf numFmtId="164" fontId="12" fillId="0" borderId="0" xfId="1" applyFont="1"/>
    <xf numFmtId="168" fontId="12" fillId="0" borderId="0" xfId="1" applyNumberFormat="1" applyFont="1"/>
    <xf numFmtId="9" fontId="12" fillId="0" borderId="0" xfId="3" applyFont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1" fillId="3" borderId="1" xfId="1" applyFill="1" applyBorder="1"/>
    <xf numFmtId="168" fontId="0" fillId="0" borderId="1" xfId="1" applyNumberFormat="1" applyFont="1" applyBorder="1"/>
    <xf numFmtId="9" fontId="0" fillId="0" borderId="1" xfId="3" applyFont="1" applyBorder="1"/>
    <xf numFmtId="164" fontId="2" fillId="2" borderId="2" xfId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8" fontId="1" fillId="0" borderId="1" xfId="1" applyNumberFormat="1" applyBorder="1"/>
    <xf numFmtId="164" fontId="1" fillId="0" borderId="1" xfId="1" applyBorder="1"/>
    <xf numFmtId="0" fontId="1" fillId="0" borderId="0" xfId="0" applyFont="1"/>
    <xf numFmtId="14" fontId="1" fillId="0" borderId="1" xfId="0" applyNumberFormat="1" applyFont="1" applyBorder="1"/>
    <xf numFmtId="9" fontId="1" fillId="0" borderId="1" xfId="1" applyNumberFormat="1" applyBorder="1"/>
    <xf numFmtId="9" fontId="1" fillId="0" borderId="1" xfId="3" applyBorder="1"/>
    <xf numFmtId="9" fontId="0" fillId="0" borderId="1" xfId="1" applyNumberFormat="1" applyFont="1" applyBorder="1"/>
    <xf numFmtId="0" fontId="6" fillId="5" borderId="1" xfId="0" applyFont="1" applyFill="1" applyBorder="1" applyAlignment="1">
      <alignment horizontal="left" vertical="center" wrapText="1"/>
    </xf>
    <xf numFmtId="164" fontId="6" fillId="5" borderId="1" xfId="1" applyFont="1" applyFill="1" applyBorder="1" applyAlignment="1">
      <alignment horizontal="left" vertical="center" wrapText="1"/>
    </xf>
    <xf numFmtId="164" fontId="1" fillId="4" borderId="1" xfId="0" applyNumberFormat="1" applyFont="1" applyFill="1" applyBorder="1"/>
    <xf numFmtId="164" fontId="6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164" fontId="14" fillId="3" borderId="1" xfId="1" applyFont="1" applyFill="1" applyBorder="1"/>
    <xf numFmtId="164" fontId="14" fillId="0" borderId="1" xfId="1" applyFont="1" applyBorder="1"/>
    <xf numFmtId="0" fontId="0" fillId="7" borderId="1" xfId="0" applyFill="1" applyBorder="1"/>
    <xf numFmtId="9" fontId="14" fillId="0" borderId="1" xfId="3" applyFont="1" applyBorder="1"/>
    <xf numFmtId="9" fontId="14" fillId="0" borderId="1" xfId="1" applyNumberFormat="1" applyFont="1" applyBorder="1"/>
    <xf numFmtId="164" fontId="1" fillId="7" borderId="1" xfId="1" applyFill="1" applyBorder="1"/>
    <xf numFmtId="0" fontId="5" fillId="8" borderId="0" xfId="0" applyFont="1" applyFill="1" applyAlignment="1">
      <alignment horizontal="left" vertical="center"/>
    </xf>
    <xf numFmtId="0" fontId="12" fillId="8" borderId="0" xfId="0" applyFont="1" applyFill="1"/>
    <xf numFmtId="164" fontId="12" fillId="8" borderId="0" xfId="1" applyFont="1" applyFill="1"/>
    <xf numFmtId="9" fontId="12" fillId="8" borderId="0" xfId="3" applyFont="1" applyFill="1"/>
    <xf numFmtId="0" fontId="12" fillId="8" borderId="0" xfId="0" applyFont="1" applyFill="1" applyAlignment="1">
      <alignment horizontal="center" vertical="center"/>
    </xf>
    <xf numFmtId="166" fontId="12" fillId="8" borderId="0" xfId="0" applyNumberFormat="1" applyFont="1" applyFill="1"/>
    <xf numFmtId="0" fontId="12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1" applyFill="1"/>
    <xf numFmtId="0" fontId="0" fillId="8" borderId="0" xfId="0" applyFill="1"/>
    <xf numFmtId="164" fontId="7" fillId="8" borderId="0" xfId="1" applyFont="1" applyFill="1"/>
    <xf numFmtId="168" fontId="7" fillId="8" borderId="0" xfId="1" applyNumberFormat="1" applyFont="1" applyFill="1"/>
    <xf numFmtId="9" fontId="7" fillId="8" borderId="0" xfId="3" applyFont="1" applyFill="1"/>
    <xf numFmtId="0" fontId="0" fillId="8" borderId="0" xfId="0" applyFill="1" applyAlignment="1">
      <alignment horizontal="center"/>
    </xf>
    <xf numFmtId="0" fontId="6" fillId="8" borderId="0" xfId="0" applyFont="1" applyFill="1" applyAlignment="1">
      <alignment horizontal="left" vertical="center" wrapText="1"/>
    </xf>
    <xf numFmtId="164" fontId="6" fillId="8" borderId="0" xfId="1" applyFont="1" applyFill="1" applyAlignment="1">
      <alignment horizontal="left" vertical="center" wrapText="1"/>
    </xf>
    <xf numFmtId="9" fontId="6" fillId="8" borderId="0" xfId="3" applyFont="1" applyFill="1" applyAlignment="1">
      <alignment horizontal="center" vertical="center" wrapText="1"/>
    </xf>
    <xf numFmtId="1" fontId="0" fillId="0" borderId="0" xfId="0" applyNumberFormat="1"/>
    <xf numFmtId="9" fontId="15" fillId="0" borderId="1" xfId="3" applyFont="1" applyBorder="1"/>
    <xf numFmtId="0" fontId="16" fillId="9" borderId="1" xfId="0" applyFont="1" applyFill="1" applyBorder="1" applyAlignment="1">
      <alignment horizontal="center" vertical="center" wrapText="1"/>
    </xf>
    <xf numFmtId="166" fontId="1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165" fontId="16" fillId="9" borderId="1" xfId="0" applyNumberFormat="1" applyFont="1" applyFill="1" applyBorder="1" applyAlignment="1">
      <alignment horizontal="left" vertical="center" wrapText="1"/>
    </xf>
    <xf numFmtId="164" fontId="16" fillId="9" borderId="1" xfId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/>
    <xf numFmtId="166" fontId="14" fillId="0" borderId="5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4" fontId="0" fillId="0" borderId="0" xfId="0" applyNumberFormat="1"/>
    <xf numFmtId="164" fontId="1" fillId="0" borderId="0" xfId="1"/>
    <xf numFmtId="168" fontId="1" fillId="0" borderId="0" xfId="1" applyNumberFormat="1"/>
    <xf numFmtId="164" fontId="5" fillId="0" borderId="0" xfId="1" applyFont="1"/>
    <xf numFmtId="4" fontId="5" fillId="0" borderId="0" xfId="0" applyNumberFormat="1" applyFont="1"/>
    <xf numFmtId="0" fontId="11" fillId="11" borderId="7" xfId="0" applyFont="1" applyFill="1" applyBorder="1"/>
    <xf numFmtId="0" fontId="11" fillId="11" borderId="8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 applyAlignment="1">
      <alignment horizontal="center"/>
    </xf>
    <xf numFmtId="0" fontId="0" fillId="12" borderId="12" xfId="0" applyFill="1" applyBorder="1"/>
    <xf numFmtId="0" fontId="11" fillId="13" borderId="7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0" xfId="0" applyFill="1" applyBorder="1"/>
    <xf numFmtId="0" fontId="0" fillId="14" borderId="12" xfId="0" applyFill="1" applyBorder="1"/>
    <xf numFmtId="0" fontId="6" fillId="15" borderId="13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1" fillId="12" borderId="10" xfId="0" applyFont="1" applyFill="1" applyBorder="1"/>
    <xf numFmtId="0" fontId="12" fillId="14" borderId="11" xfId="0" applyFont="1" applyFill="1" applyBorder="1" applyAlignment="1">
      <alignment horizontal="center"/>
    </xf>
    <xf numFmtId="0" fontId="1" fillId="13" borderId="1" xfId="0" applyFont="1" applyFill="1" applyBorder="1"/>
    <xf numFmtId="0" fontId="0" fillId="13" borderId="1" xfId="0" applyFill="1" applyBorder="1"/>
    <xf numFmtId="164" fontId="1" fillId="8" borderId="1" xfId="1" applyFill="1" applyBorder="1"/>
    <xf numFmtId="0" fontId="19" fillId="0" borderId="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/>
    <xf numFmtId="0" fontId="19" fillId="0" borderId="1" xfId="2" applyFont="1" applyBorder="1"/>
    <xf numFmtId="0" fontId="10" fillId="8" borderId="1" xfId="2" applyFont="1" applyFill="1" applyBorder="1" applyAlignment="1">
      <alignment vertical="center"/>
    </xf>
    <xf numFmtId="0" fontId="10" fillId="8" borderId="1" xfId="2" applyFont="1" applyFill="1" applyBorder="1"/>
    <xf numFmtId="0" fontId="20" fillId="0" borderId="1" xfId="2" applyFont="1" applyBorder="1" applyAlignment="1">
      <alignment vertical="center"/>
    </xf>
    <xf numFmtId="0" fontId="6" fillId="15" borderId="17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164" fontId="3" fillId="8" borderId="0" xfId="1" applyFont="1" applyFill="1" applyAlignment="1">
      <alignment horizontal="center"/>
    </xf>
    <xf numFmtId="16" fontId="10" fillId="8" borderId="1" xfId="2" applyNumberFormat="1" applyFont="1" applyFill="1" applyBorder="1" applyAlignment="1">
      <alignment vertical="center"/>
    </xf>
    <xf numFmtId="16" fontId="10" fillId="0" borderId="1" xfId="2" applyNumberFormat="1" applyFont="1" applyBorder="1" applyAlignment="1">
      <alignment vertical="center"/>
    </xf>
    <xf numFmtId="14" fontId="10" fillId="0" borderId="1" xfId="2" applyNumberFormat="1" applyFont="1" applyBorder="1"/>
    <xf numFmtId="0" fontId="1" fillId="8" borderId="1" xfId="0" applyFont="1" applyFill="1" applyBorder="1" applyAlignment="1">
      <alignment horizontal="center"/>
    </xf>
    <xf numFmtId="9" fontId="1" fillId="8" borderId="1" xfId="3" applyFill="1" applyBorder="1"/>
    <xf numFmtId="0" fontId="17" fillId="0" borderId="0" xfId="0" applyFont="1"/>
    <xf numFmtId="0" fontId="0" fillId="16" borderId="1" xfId="0" applyFill="1" applyBorder="1"/>
    <xf numFmtId="164" fontId="1" fillId="16" borderId="1" xfId="1" applyFill="1" applyBorder="1"/>
    <xf numFmtId="164" fontId="1" fillId="6" borderId="1" xfId="1" applyFill="1" applyBorder="1"/>
    <xf numFmtId="0" fontId="0" fillId="6" borderId="1" xfId="0" applyFill="1" applyBorder="1"/>
    <xf numFmtId="0" fontId="1" fillId="16" borderId="1" xfId="0" applyFont="1" applyFill="1" applyBorder="1"/>
    <xf numFmtId="0" fontId="18" fillId="9" borderId="1" xfId="0" applyFont="1" applyFill="1" applyBorder="1" applyAlignment="1">
      <alignment horizontal="center" vertical="center" wrapText="1"/>
    </xf>
    <xf numFmtId="0" fontId="21" fillId="18" borderId="19" xfId="4" applyAlignment="1">
      <alignment horizontal="center" vertical="center"/>
    </xf>
    <xf numFmtId="166" fontId="21" fillId="18" borderId="19" xfId="4" applyNumberFormat="1"/>
    <xf numFmtId="0" fontId="1" fillId="0" borderId="0" xfId="0" applyFont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23" fillId="20" borderId="1" xfId="6" applyBorder="1" applyAlignment="1">
      <alignment horizontal="center" vertical="center" wrapText="1"/>
    </xf>
    <xf numFmtId="166" fontId="23" fillId="20" borderId="1" xfId="6" applyNumberFormat="1" applyBorder="1" applyAlignment="1">
      <alignment horizontal="left" vertical="center" wrapText="1"/>
    </xf>
    <xf numFmtId="0" fontId="23" fillId="20" borderId="1" xfId="6" applyBorder="1" applyAlignment="1">
      <alignment horizontal="left" vertical="center" wrapText="1"/>
    </xf>
    <xf numFmtId="164" fontId="23" fillId="20" borderId="1" xfId="6" applyNumberFormat="1" applyBorder="1" applyAlignment="1">
      <alignment horizontal="left" vertical="center" wrapText="1"/>
    </xf>
    <xf numFmtId="9" fontId="23" fillId="20" borderId="1" xfId="6" applyNumberFormat="1" applyBorder="1" applyAlignment="1">
      <alignment horizontal="center" vertical="center" wrapText="1"/>
    </xf>
    <xf numFmtId="0" fontId="12" fillId="0" borderId="1" xfId="0" applyFont="1" applyBorder="1"/>
    <xf numFmtId="9" fontId="1" fillId="8" borderId="1" xfId="1" applyNumberFormat="1" applyFill="1" applyBorder="1"/>
    <xf numFmtId="164" fontId="1" fillId="4" borderId="15" xfId="0" applyNumberFormat="1" applyFont="1" applyFill="1" applyBorder="1"/>
    <xf numFmtId="9" fontId="13" fillId="0" borderId="15" xfId="3" applyFont="1" applyBorder="1"/>
    <xf numFmtId="164" fontId="1" fillId="16" borderId="1" xfId="1" applyFill="1" applyBorder="1" applyAlignment="1">
      <alignment horizontal="center"/>
    </xf>
    <xf numFmtId="164" fontId="1" fillId="7" borderId="1" xfId="1" applyFill="1" applyBorder="1" applyAlignment="1">
      <alignment horizontal="center"/>
    </xf>
    <xf numFmtId="164" fontId="1" fillId="6" borderId="1" xfId="1" applyFill="1" applyBorder="1" applyAlignment="1">
      <alignment horizontal="center"/>
    </xf>
    <xf numFmtId="0" fontId="1" fillId="7" borderId="1" xfId="0" applyFont="1" applyFill="1" applyBorder="1"/>
    <xf numFmtId="0" fontId="1" fillId="6" borderId="1" xfId="0" applyFont="1" applyFill="1" applyBorder="1"/>
    <xf numFmtId="9" fontId="1" fillId="0" borderId="1" xfId="0" applyNumberFormat="1" applyFont="1" applyBorder="1"/>
    <xf numFmtId="0" fontId="21" fillId="18" borderId="1" xfId="4" applyBorder="1" applyAlignment="1">
      <alignment horizontal="center" vertical="center"/>
    </xf>
    <xf numFmtId="164" fontId="1" fillId="8" borderId="1" xfId="1" applyFill="1" applyBorder="1" applyAlignment="1">
      <alignment horizontal="center"/>
    </xf>
    <xf numFmtId="164" fontId="12" fillId="0" borderId="0" xfId="1" applyFont="1" applyAlignment="1">
      <alignment horizontal="center"/>
    </xf>
    <xf numFmtId="164" fontId="23" fillId="20" borderId="1" xfId="6" applyNumberFormat="1" applyBorder="1" applyAlignment="1">
      <alignment horizontal="center" vertical="center" wrapText="1"/>
    </xf>
    <xf numFmtId="164" fontId="8" fillId="8" borderId="0" xfId="1" applyFont="1" applyFill="1" applyAlignment="1">
      <alignment horizontal="center"/>
    </xf>
    <xf numFmtId="164" fontId="14" fillId="8" borderId="1" xfId="1" applyFont="1" applyFill="1" applyBorder="1" applyAlignment="1">
      <alignment horizontal="center"/>
    </xf>
    <xf numFmtId="164" fontId="8" fillId="8" borderId="1" xfId="1" applyFont="1" applyFill="1" applyBorder="1" applyAlignment="1">
      <alignment horizontal="center"/>
    </xf>
    <xf numFmtId="164" fontId="1" fillId="0" borderId="1" xfId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13" fillId="8" borderId="15" xfId="1" applyFont="1" applyFill="1" applyBorder="1" applyAlignment="1">
      <alignment horizontal="center"/>
    </xf>
    <xf numFmtId="164" fontId="12" fillId="8" borderId="0" xfId="1" applyFont="1" applyFill="1" applyAlignment="1">
      <alignment horizontal="center"/>
    </xf>
    <xf numFmtId="164" fontId="0" fillId="8" borderId="1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7" fillId="8" borderId="0" xfId="1" applyFont="1" applyFill="1" applyAlignment="1">
      <alignment horizontal="center"/>
    </xf>
    <xf numFmtId="164" fontId="14" fillId="0" borderId="1" xfId="1" applyFont="1" applyBorder="1" applyAlignment="1">
      <alignment horizontal="center"/>
    </xf>
    <xf numFmtId="164" fontId="1" fillId="8" borderId="0" xfId="1" applyFill="1" applyAlignment="1">
      <alignment horizontal="center"/>
    </xf>
    <xf numFmtId="164" fontId="15" fillId="0" borderId="1" xfId="1" applyFont="1" applyBorder="1" applyAlignment="1">
      <alignment horizontal="center"/>
    </xf>
    <xf numFmtId="164" fontId="12" fillId="8" borderId="0" xfId="0" applyNumberFormat="1" applyFont="1" applyFill="1" applyAlignment="1">
      <alignment horizontal="center"/>
    </xf>
    <xf numFmtId="164" fontId="6" fillId="8" borderId="0" xfId="1" applyFont="1" applyFill="1" applyAlignment="1">
      <alignment horizontal="center" vertical="center" wrapText="1"/>
    </xf>
    <xf numFmtId="4" fontId="14" fillId="0" borderId="1" xfId="0" applyNumberFormat="1" applyFont="1" applyBorder="1"/>
    <xf numFmtId="0" fontId="5" fillId="10" borderId="21" xfId="0" applyFont="1" applyFill="1" applyBorder="1" applyAlignment="1">
      <alignment horizontal="center" vertical="center"/>
    </xf>
    <xf numFmtId="169" fontId="12" fillId="0" borderId="0" xfId="0" applyNumberFormat="1" applyFont="1"/>
    <xf numFmtId="169" fontId="1" fillId="0" borderId="0" xfId="0" applyNumberFormat="1" applyFont="1"/>
    <xf numFmtId="169" fontId="0" fillId="0" borderId="0" xfId="0" applyNumberFormat="1"/>
    <xf numFmtId="169" fontId="13" fillId="0" borderId="0" xfId="0" applyNumberFormat="1" applyFont="1"/>
    <xf numFmtId="164" fontId="13" fillId="8" borderId="1" xfId="1" applyFont="1" applyFill="1" applyBorder="1" applyAlignment="1">
      <alignment horizontal="center"/>
    </xf>
    <xf numFmtId="9" fontId="13" fillId="0" borderId="1" xfId="3" applyFont="1" applyBorder="1"/>
    <xf numFmtId="0" fontId="17" fillId="8" borderId="0" xfId="0" applyFont="1" applyFill="1"/>
    <xf numFmtId="166" fontId="24" fillId="19" borderId="20" xfId="5" applyNumberFormat="1" applyFont="1"/>
    <xf numFmtId="168" fontId="0" fillId="8" borderId="1" xfId="1" applyNumberFormat="1" applyFont="1" applyFill="1" applyBorder="1"/>
    <xf numFmtId="164" fontId="12" fillId="8" borderId="1" xfId="1" applyFont="1" applyFill="1" applyBorder="1"/>
    <xf numFmtId="9" fontId="0" fillId="8" borderId="1" xfId="1" applyNumberFormat="1" applyFont="1" applyFill="1" applyBorder="1"/>
    <xf numFmtId="0" fontId="3" fillId="8" borderId="1" xfId="0" applyFont="1" applyFill="1" applyBorder="1"/>
    <xf numFmtId="169" fontId="0" fillId="7" borderId="1" xfId="0" applyNumberFormat="1" applyFill="1" applyBorder="1"/>
    <xf numFmtId="43" fontId="0" fillId="0" borderId="0" xfId="0" applyNumberFormat="1"/>
    <xf numFmtId="166" fontId="14" fillId="17" borderId="1" xfId="0" applyNumberFormat="1" applyFont="1" applyFill="1" applyBorder="1"/>
    <xf numFmtId="164" fontId="25" fillId="0" borderId="1" xfId="1" applyFont="1" applyBorder="1"/>
    <xf numFmtId="164" fontId="25" fillId="8" borderId="1" xfId="1" applyFont="1" applyFill="1" applyBorder="1" applyAlignment="1">
      <alignment horizontal="center"/>
    </xf>
    <xf numFmtId="168" fontId="12" fillId="0" borderId="0" xfId="1" applyNumberFormat="1" applyFont="1" applyAlignment="1">
      <alignment horizontal="center"/>
    </xf>
    <xf numFmtId="168" fontId="14" fillId="0" borderId="1" xfId="1" applyNumberFormat="1" applyFont="1" applyBorder="1" applyAlignment="1">
      <alignment horizontal="center"/>
    </xf>
    <xf numFmtId="168" fontId="1" fillId="8" borderId="0" xfId="1" applyNumberFormat="1" applyFill="1" applyAlignment="1">
      <alignment horizontal="center"/>
    </xf>
    <xf numFmtId="168" fontId="12" fillId="8" borderId="0" xfId="1" applyNumberFormat="1" applyFont="1" applyFill="1" applyAlignment="1">
      <alignment horizontal="center"/>
    </xf>
    <xf numFmtId="168" fontId="1" fillId="0" borderId="1" xfId="1" applyNumberForma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8" fontId="7" fillId="8" borderId="0" xfId="1" applyNumberFormat="1" applyFont="1" applyFill="1" applyAlignment="1">
      <alignment horizontal="center"/>
    </xf>
    <xf numFmtId="167" fontId="1" fillId="8" borderId="0" xfId="0" applyNumberFormat="1" applyFont="1" applyFill="1" applyAlignment="1">
      <alignment horizontal="center"/>
    </xf>
    <xf numFmtId="168" fontId="0" fillId="0" borderId="0" xfId="1" applyNumberFormat="1" applyFont="1" applyAlignment="1">
      <alignment horizontal="center"/>
    </xf>
    <xf numFmtId="168" fontId="14" fillId="0" borderId="1" xfId="1" applyNumberFormat="1" applyFont="1" applyBorder="1" applyAlignment="1"/>
    <xf numFmtId="168" fontId="16" fillId="9" borderId="1" xfId="1" applyNumberFormat="1" applyFont="1" applyFill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/>
    </xf>
    <xf numFmtId="0" fontId="6" fillId="8" borderId="0" xfId="0" applyFont="1" applyFill="1" applyAlignment="1">
      <alignment horizontal="center" vertical="center" wrapText="1"/>
    </xf>
    <xf numFmtId="168" fontId="23" fillId="20" borderId="1" xfId="6" applyNumberFormat="1" applyBorder="1" applyAlignment="1">
      <alignment horizontal="center" vertical="center" wrapText="1"/>
    </xf>
    <xf numFmtId="168" fontId="13" fillId="0" borderId="15" xfId="1" applyNumberFormat="1" applyFont="1" applyBorder="1" applyAlignment="1">
      <alignment horizontal="center"/>
    </xf>
    <xf numFmtId="168" fontId="1" fillId="8" borderId="1" xfId="1" applyNumberFormat="1" applyFill="1" applyBorder="1" applyAlignment="1">
      <alignment horizontal="center"/>
    </xf>
    <xf numFmtId="168" fontId="7" fillId="8" borderId="1" xfId="1" applyNumberFormat="1" applyFont="1" applyFill="1" applyBorder="1" applyAlignment="1">
      <alignment horizontal="center"/>
    </xf>
    <xf numFmtId="168" fontId="15" fillId="0" borderId="1" xfId="1" applyNumberFormat="1" applyFont="1" applyBorder="1" applyAlignment="1">
      <alignment horizontal="center"/>
    </xf>
    <xf numFmtId="168" fontId="25" fillId="0" borderId="1" xfId="1" applyNumberFormat="1" applyFont="1" applyBorder="1" applyAlignment="1">
      <alignment horizontal="center"/>
    </xf>
    <xf numFmtId="168" fontId="6" fillId="8" borderId="0" xfId="1" applyNumberFormat="1" applyFont="1" applyFill="1" applyAlignment="1">
      <alignment horizontal="center" vertical="center" wrapText="1"/>
    </xf>
    <xf numFmtId="164" fontId="1" fillId="16" borderId="1" xfId="1" applyFont="1" applyFill="1" applyBorder="1"/>
    <xf numFmtId="164" fontId="1" fillId="6" borderId="1" xfId="1" applyFont="1" applyFill="1" applyBorder="1"/>
    <xf numFmtId="164" fontId="26" fillId="13" borderId="1" xfId="1" applyFont="1" applyFill="1" applyBorder="1" applyAlignment="1">
      <alignment horizontal="center"/>
    </xf>
    <xf numFmtId="164" fontId="27" fillId="13" borderId="1" xfId="1" applyFont="1" applyFill="1" applyBorder="1" applyAlignment="1">
      <alignment horizontal="center"/>
    </xf>
    <xf numFmtId="164" fontId="1" fillId="13" borderId="1" xfId="1" applyFont="1" applyFill="1" applyBorder="1"/>
    <xf numFmtId="164" fontId="1" fillId="13" borderId="1" xfId="1" applyFont="1" applyFill="1" applyBorder="1" applyAlignment="1">
      <alignment horizontal="center"/>
    </xf>
    <xf numFmtId="164" fontId="1" fillId="13" borderId="3" xfId="1" applyFont="1" applyFill="1" applyBorder="1" applyAlignment="1">
      <alignment horizontal="center"/>
    </xf>
    <xf numFmtId="164" fontId="26" fillId="13" borderId="3" xfId="1" applyFont="1" applyFill="1" applyBorder="1" applyAlignment="1">
      <alignment horizontal="center"/>
    </xf>
    <xf numFmtId="164" fontId="12" fillId="0" borderId="0" xfId="1" applyFont="1" applyAlignment="1"/>
    <xf numFmtId="164" fontId="23" fillId="20" borderId="1" xfId="6" applyNumberFormat="1" applyBorder="1" applyAlignment="1">
      <alignment vertical="center" wrapText="1"/>
    </xf>
    <xf numFmtId="164" fontId="12" fillId="8" borderId="0" xfId="1" applyFont="1" applyFill="1" applyAlignment="1"/>
    <xf numFmtId="164" fontId="0" fillId="0" borderId="0" xfId="1" applyFont="1" applyAlignment="1"/>
    <xf numFmtId="164" fontId="6" fillId="8" borderId="0" xfId="1" applyFont="1" applyFill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166" fontId="1" fillId="17" borderId="1" xfId="0" applyNumberFormat="1" applyFont="1" applyFill="1" applyBorder="1"/>
    <xf numFmtId="0" fontId="5" fillId="8" borderId="0" xfId="0" applyFont="1" applyFill="1"/>
    <xf numFmtId="44" fontId="1" fillId="3" borderId="1" xfId="7" applyFont="1" applyFill="1" applyBorder="1"/>
    <xf numFmtId="44" fontId="1" fillId="3" borderId="1" xfId="7" applyFont="1" applyFill="1" applyBorder="1" applyAlignment="1">
      <alignment horizontal="center"/>
    </xf>
    <xf numFmtId="44" fontId="14" fillId="3" borderId="1" xfId="7" applyFont="1" applyFill="1" applyBorder="1"/>
    <xf numFmtId="44" fontId="15" fillId="3" borderId="1" xfId="7" applyFont="1" applyFill="1" applyBorder="1" applyAlignment="1">
      <alignment horizontal="center"/>
    </xf>
    <xf numFmtId="44" fontId="14" fillId="3" borderId="1" xfId="7" applyFont="1" applyFill="1" applyBorder="1" applyAlignment="1">
      <alignment horizontal="center"/>
    </xf>
    <xf numFmtId="44" fontId="13" fillId="3" borderId="15" xfId="7" applyFont="1" applyFill="1" applyBorder="1"/>
    <xf numFmtId="44" fontId="1" fillId="3" borderId="15" xfId="7" applyFont="1" applyFill="1" applyBorder="1" applyAlignment="1">
      <alignment horizontal="center"/>
    </xf>
    <xf numFmtId="44" fontId="1" fillId="0" borderId="1" xfId="7" applyFont="1" applyBorder="1" applyAlignment="1">
      <alignment horizontal="center"/>
    </xf>
    <xf numFmtId="44" fontId="14" fillId="0" borderId="1" xfId="7" applyFont="1" applyBorder="1" applyAlignment="1">
      <alignment horizontal="center"/>
    </xf>
    <xf numFmtId="44" fontId="0" fillId="0" borderId="1" xfId="7" applyFont="1" applyBorder="1" applyAlignment="1">
      <alignment horizontal="center"/>
    </xf>
    <xf numFmtId="44" fontId="13" fillId="0" borderId="15" xfId="7" applyFont="1" applyBorder="1" applyAlignment="1">
      <alignment horizontal="center"/>
    </xf>
    <xf numFmtId="44" fontId="13" fillId="0" borderId="1" xfId="7" applyFont="1" applyBorder="1" applyAlignment="1">
      <alignment horizontal="center"/>
    </xf>
    <xf numFmtId="44" fontId="1" fillId="4" borderId="1" xfId="7" applyFont="1" applyFill="1" applyBorder="1"/>
    <xf numFmtId="44" fontId="1" fillId="4" borderId="15" xfId="7" applyFont="1" applyFill="1" applyBorder="1"/>
    <xf numFmtId="44" fontId="13" fillId="3" borderId="1" xfId="7" applyFont="1" applyFill="1" applyBorder="1"/>
    <xf numFmtId="44" fontId="1" fillId="4" borderId="1" xfId="7" applyFont="1" applyFill="1" applyBorder="1" applyAlignment="1"/>
    <xf numFmtId="44" fontId="3" fillId="3" borderId="1" xfId="7" applyFont="1" applyFill="1" applyBorder="1"/>
    <xf numFmtId="44" fontId="15" fillId="4" borderId="1" xfId="7" applyFont="1" applyFill="1" applyBorder="1" applyAlignment="1"/>
    <xf numFmtId="44" fontId="14" fillId="4" borderId="1" xfId="7" applyFont="1" applyFill="1" applyBorder="1" applyAlignment="1"/>
    <xf numFmtId="44" fontId="1" fillId="8" borderId="1" xfId="7" applyFont="1" applyFill="1" applyBorder="1" applyAlignment="1">
      <alignment horizontal="center"/>
    </xf>
    <xf numFmtId="44" fontId="0" fillId="8" borderId="1" xfId="7" applyFont="1" applyFill="1" applyBorder="1" applyAlignment="1">
      <alignment horizontal="center"/>
    </xf>
    <xf numFmtId="44" fontId="0" fillId="0" borderId="0" xfId="7" applyFont="1"/>
    <xf numFmtId="44" fontId="0" fillId="0" borderId="0" xfId="7" applyFont="1" applyAlignment="1"/>
    <xf numFmtId="44" fontId="7" fillId="8" borderId="0" xfId="7" applyFont="1" applyFill="1"/>
    <xf numFmtId="44" fontId="0" fillId="8" borderId="0" xfId="7" applyFont="1" applyFill="1"/>
    <xf numFmtId="44" fontId="12" fillId="0" borderId="0" xfId="7" applyFont="1"/>
    <xf numFmtId="44" fontId="12" fillId="0" borderId="0" xfId="7" applyFont="1" applyAlignment="1"/>
    <xf numFmtId="44" fontId="1" fillId="8" borderId="0" xfId="7" applyFont="1" applyFill="1"/>
    <xf numFmtId="44" fontId="1" fillId="8" borderId="0" xfId="7" applyFont="1" applyFill="1" applyAlignment="1"/>
    <xf numFmtId="44" fontId="15" fillId="0" borderId="1" xfId="7" applyFont="1" applyBorder="1" applyAlignment="1">
      <alignment horizontal="center"/>
    </xf>
    <xf numFmtId="44" fontId="15" fillId="3" borderId="1" xfId="7" applyFont="1" applyFill="1" applyBorder="1"/>
    <xf numFmtId="44" fontId="25" fillId="0" borderId="1" xfId="7" applyFont="1" applyBorder="1" applyAlignment="1">
      <alignment horizontal="center"/>
    </xf>
    <xf numFmtId="44" fontId="1" fillId="4" borderId="1" xfId="7" applyFont="1" applyFill="1" applyBorder="1" applyAlignment="1">
      <alignment vertical="center"/>
    </xf>
    <xf numFmtId="44" fontId="0" fillId="0" borderId="1" xfId="7" applyFont="1" applyBorder="1"/>
    <xf numFmtId="44" fontId="1" fillId="0" borderId="1" xfId="7" applyFont="1" applyBorder="1"/>
    <xf numFmtId="0" fontId="14" fillId="0" borderId="22" xfId="0" applyFont="1" applyBorder="1" applyAlignment="1">
      <alignment horizontal="center" vertical="center"/>
    </xf>
    <xf numFmtId="44" fontId="16" fillId="9" borderId="1" xfId="7" applyFont="1" applyFill="1" applyBorder="1" applyAlignment="1">
      <alignment horizontal="left" vertical="center" wrapText="1"/>
    </xf>
    <xf numFmtId="44" fontId="5" fillId="3" borderId="1" xfId="7" applyFont="1" applyFill="1" applyBorder="1"/>
    <xf numFmtId="44" fontId="1" fillId="8" borderId="1" xfId="7" applyFont="1" applyFill="1" applyBorder="1"/>
    <xf numFmtId="44" fontId="17" fillId="3" borderId="1" xfId="7" applyFont="1" applyFill="1" applyBorder="1"/>
    <xf numFmtId="44" fontId="16" fillId="9" borderId="1" xfId="7" applyFont="1" applyFill="1" applyBorder="1" applyAlignment="1">
      <alignment horizontal="center" vertical="center" wrapText="1"/>
    </xf>
    <xf numFmtId="44" fontId="1" fillId="0" borderId="1" xfId="7" applyFont="1" applyBorder="1" applyAlignment="1"/>
    <xf numFmtId="44" fontId="0" fillId="0" borderId="1" xfId="7" applyFont="1" applyBorder="1" applyAlignment="1"/>
    <xf numFmtId="44" fontId="3" fillId="0" borderId="1" xfId="7" applyFont="1" applyBorder="1" applyAlignment="1"/>
    <xf numFmtId="44" fontId="1" fillId="8" borderId="1" xfId="7" applyFont="1" applyFill="1" applyBorder="1" applyAlignment="1"/>
    <xf numFmtId="44" fontId="3" fillId="8" borderId="1" xfId="7" applyFont="1" applyFill="1" applyBorder="1" applyAlignment="1"/>
    <xf numFmtId="44" fontId="7" fillId="8" borderId="0" xfId="7" applyFont="1" applyFill="1" applyAlignment="1"/>
    <xf numFmtId="44" fontId="0" fillId="8" borderId="0" xfId="7" applyFont="1" applyFill="1" applyAlignment="1"/>
    <xf numFmtId="44" fontId="14" fillId="4" borderId="1" xfId="7" applyFont="1" applyFill="1" applyBorder="1"/>
    <xf numFmtId="44" fontId="3" fillId="0" borderId="1" xfId="7" applyFont="1" applyBorder="1"/>
    <xf numFmtId="44" fontId="3" fillId="8" borderId="1" xfId="7" applyFont="1" applyFill="1" applyBorder="1"/>
    <xf numFmtId="44" fontId="14" fillId="21" borderId="1" xfId="7" applyFont="1" applyFill="1" applyBorder="1"/>
    <xf numFmtId="44" fontId="17" fillId="4" borderId="1" xfId="7" applyFont="1" applyFill="1" applyBorder="1"/>
    <xf numFmtId="0" fontId="0" fillId="0" borderId="0" xfId="0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11" fillId="13" borderId="18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Cálculo" xfId="4" builtinId="22"/>
    <cellStyle name="Celda de comprobación" xfId="5" builtinId="23"/>
    <cellStyle name="Énfasis1" xfId="6" builtinId="29"/>
    <cellStyle name="Millares" xfId="1" builtinId="3"/>
    <cellStyle name="Moneda" xfId="7" builtinId="4"/>
    <cellStyle name="Normal" xfId="0" builtinId="0"/>
    <cellStyle name="Normal 2" xfId="2" xr:uid="{00000000-0005-0000-0000-000006000000}"/>
    <cellStyle name="Porcentaje" xfId="3" builtinId="5"/>
  </cellStyles>
  <dxfs count="0"/>
  <tableStyles count="0" defaultTableStyle="TableStyleMedium2" defaultPivotStyle="PivotStyleLight16"/>
  <colors>
    <mruColors>
      <color rgb="FF7DF180"/>
      <color rgb="FF25F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RELACI&#211;N%20DE%20PUESTOS\NOVIEMBRE%202017\Relaci&#243;n%20de%20puestos%20I%20quincen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 893-00"/>
      <sheetName val="Programa 894-00"/>
      <sheetName val="Programa 899-00"/>
      <sheetName val="Puestos nuevos "/>
      <sheetName val="Salario Base, Anualidades y CP"/>
      <sheetName val="Anualidad"/>
      <sheetName val="Puestos de confianza "/>
      <sheetName val="FUNCIONARIOS"/>
    </sheetNames>
    <sheetDataSet>
      <sheetData sheetId="0">
        <row r="10">
          <cell r="K10" t="str">
            <v>Castro</v>
          </cell>
          <cell r="L10" t="str">
            <v>Arce</v>
          </cell>
          <cell r="M10" t="str">
            <v xml:space="preserve">Carlos Andrés </v>
          </cell>
          <cell r="N10" t="str">
            <v>02-0629-0882</v>
          </cell>
        </row>
        <row r="11">
          <cell r="K11" t="str">
            <v>Cortes</v>
          </cell>
          <cell r="L11" t="str">
            <v>Leiton</v>
          </cell>
          <cell r="M11" t="str">
            <v>Anabelle</v>
          </cell>
          <cell r="N11">
            <v>401340636</v>
          </cell>
        </row>
        <row r="12">
          <cell r="K12" t="str">
            <v xml:space="preserve">Mejia </v>
          </cell>
          <cell r="L12" t="str">
            <v>García</v>
          </cell>
          <cell r="M12" t="str">
            <v>Michelle Dayanna</v>
          </cell>
          <cell r="N12">
            <v>115920818</v>
          </cell>
        </row>
        <row r="34">
          <cell r="K34" t="str">
            <v>Ramirez</v>
          </cell>
          <cell r="L34" t="str">
            <v>Segura</v>
          </cell>
          <cell r="M34" t="str">
            <v>Silvia Eugenia</v>
          </cell>
          <cell r="N34">
            <v>205140012</v>
          </cell>
        </row>
        <row r="64">
          <cell r="K64" t="str">
            <v>Urbina</v>
          </cell>
          <cell r="L64" t="str">
            <v xml:space="preserve">Gamboa </v>
          </cell>
          <cell r="M64" t="str">
            <v xml:space="preserve">Raquel </v>
          </cell>
          <cell r="N64">
            <v>111690581</v>
          </cell>
        </row>
        <row r="74">
          <cell r="K74" t="str">
            <v xml:space="preserve">Mora </v>
          </cell>
          <cell r="L74" t="str">
            <v>Salguero</v>
          </cell>
          <cell r="M74" t="str">
            <v>Christoper</v>
          </cell>
          <cell r="N74" t="str">
            <v>01-1059-0013</v>
          </cell>
        </row>
        <row r="79">
          <cell r="K79" t="str">
            <v>Pacheco</v>
          </cell>
          <cell r="L79" t="str">
            <v>Araya</v>
          </cell>
          <cell r="M79" t="str">
            <v>Sander</v>
          </cell>
          <cell r="N79">
            <v>106210585</v>
          </cell>
        </row>
        <row r="80">
          <cell r="K80" t="str">
            <v>Barrientos</v>
          </cell>
          <cell r="L80" t="str">
            <v>Solano</v>
          </cell>
          <cell r="M80" t="str">
            <v>Marvin Enrique</v>
          </cell>
          <cell r="N80">
            <v>106110974</v>
          </cell>
        </row>
        <row r="88">
          <cell r="K88" t="str">
            <v>Barahona</v>
          </cell>
          <cell r="L88" t="str">
            <v xml:space="preserve">Esquivel </v>
          </cell>
          <cell r="M88" t="str">
            <v xml:space="preserve">Cinthya </v>
          </cell>
          <cell r="N88" t="str">
            <v>01-13320157</v>
          </cell>
        </row>
        <row r="115">
          <cell r="K115" t="str">
            <v>Mora</v>
          </cell>
          <cell r="L115" t="str">
            <v xml:space="preserve">Reyes </v>
          </cell>
          <cell r="M115" t="str">
            <v>Edgar Alberto</v>
          </cell>
          <cell r="N115" t="str">
            <v>01-0878-0675</v>
          </cell>
        </row>
        <row r="116">
          <cell r="K116" t="str">
            <v>Cantillo</v>
          </cell>
          <cell r="L116" t="str">
            <v>Gamboa</v>
          </cell>
          <cell r="M116" t="str">
            <v>Raquel Jazmin</v>
          </cell>
          <cell r="N116" t="str">
            <v>03-0458-0600</v>
          </cell>
        </row>
        <row r="117">
          <cell r="K117" t="str">
            <v>Briceño</v>
          </cell>
          <cell r="L117" t="str">
            <v>Mendoza</v>
          </cell>
          <cell r="M117" t="str">
            <v>Elder Alonso</v>
          </cell>
          <cell r="N117" t="str">
            <v>01-1308-0300</v>
          </cell>
        </row>
        <row r="125">
          <cell r="K125" t="str">
            <v>Gutiérrez</v>
          </cell>
          <cell r="L125" t="str">
            <v>Aguilar</v>
          </cell>
          <cell r="M125" t="str">
            <v>Marco Vinicio</v>
          </cell>
          <cell r="N125">
            <v>107910082</v>
          </cell>
        </row>
        <row r="140">
          <cell r="K140" t="str">
            <v>Campos</v>
          </cell>
          <cell r="L140" t="str">
            <v xml:space="preserve">Salazar </v>
          </cell>
          <cell r="M140" t="str">
            <v>Martha Teresita</v>
          </cell>
          <cell r="N140" t="str">
            <v>01-0757-0441</v>
          </cell>
        </row>
        <row r="145">
          <cell r="K145" t="str">
            <v>Mendez</v>
          </cell>
          <cell r="L145" t="str">
            <v>Avendaño</v>
          </cell>
          <cell r="M145" t="str">
            <v>Paola del Carmén</v>
          </cell>
          <cell r="N145">
            <v>401720813</v>
          </cell>
        </row>
        <row r="147">
          <cell r="K147" t="str">
            <v>Leon</v>
          </cell>
          <cell r="L147" t="str">
            <v>Jimenez</v>
          </cell>
          <cell r="M147" t="str">
            <v>Gustavo Adolfo</v>
          </cell>
          <cell r="N147" t="str">
            <v>04-0162-0473</v>
          </cell>
        </row>
        <row r="159">
          <cell r="K159" t="str">
            <v xml:space="preserve">González </v>
          </cell>
          <cell r="L159" t="str">
            <v>Gallego</v>
          </cell>
          <cell r="M159" t="str">
            <v>Gustavo</v>
          </cell>
          <cell r="N159" t="str">
            <v>1-1183-0471</v>
          </cell>
        </row>
        <row r="169">
          <cell r="K169" t="str">
            <v>Guzmán</v>
          </cell>
          <cell r="L169" t="str">
            <v>Rojas</v>
          </cell>
          <cell r="M169" t="str">
            <v>Beatriz</v>
          </cell>
          <cell r="N169" t="str">
            <v>1-1101-0208</v>
          </cell>
        </row>
        <row r="181">
          <cell r="K181" t="str">
            <v>Alfaro</v>
          </cell>
          <cell r="L181" t="str">
            <v>Flores</v>
          </cell>
          <cell r="M181" t="str">
            <v>Paula Andrea</v>
          </cell>
          <cell r="N181" t="str">
            <v>3-0356-0652</v>
          </cell>
        </row>
        <row r="193">
          <cell r="K193" t="str">
            <v>Bermudez</v>
          </cell>
          <cell r="L193" t="str">
            <v>Rodríguez</v>
          </cell>
          <cell r="M193" t="str">
            <v>Cinthia Yanett</v>
          </cell>
          <cell r="N193">
            <v>602840420</v>
          </cell>
        </row>
      </sheetData>
      <sheetData sheetId="1">
        <row r="3">
          <cell r="I3" t="str">
            <v>Alejandra María</v>
          </cell>
          <cell r="J3" t="str">
            <v>01-0908-0382</v>
          </cell>
        </row>
        <row r="4">
          <cell r="I4">
            <v>0</v>
          </cell>
          <cell r="J4">
            <v>0</v>
          </cell>
        </row>
        <row r="5">
          <cell r="I5" t="str">
            <v xml:space="preserve">Gustavo </v>
          </cell>
          <cell r="J5" t="str">
            <v>01-0675-0778</v>
          </cell>
        </row>
        <row r="6">
          <cell r="I6" t="str">
            <v>Juan Manuel</v>
          </cell>
          <cell r="J6" t="str">
            <v>06-0352-0882</v>
          </cell>
        </row>
        <row r="7">
          <cell r="I7" t="str">
            <v>Fernanda</v>
          </cell>
          <cell r="J7" t="str">
            <v>08-0097-0656</v>
          </cell>
        </row>
        <row r="8">
          <cell r="G8" t="str">
            <v>Oviedo</v>
          </cell>
          <cell r="H8" t="str">
            <v>Segura</v>
          </cell>
          <cell r="I8" t="str">
            <v>José Francisco</v>
          </cell>
          <cell r="J8" t="str">
            <v>01-0955-0431</v>
          </cell>
        </row>
        <row r="9">
          <cell r="G9" t="str">
            <v xml:space="preserve">Blanco </v>
          </cell>
          <cell r="H9" t="str">
            <v>Pocasangre</v>
          </cell>
          <cell r="I9" t="str">
            <v>Katherine</v>
          </cell>
          <cell r="J9" t="str">
            <v>01-1348-0996</v>
          </cell>
        </row>
        <row r="10">
          <cell r="G10" t="str">
            <v xml:space="preserve">Echeverria </v>
          </cell>
          <cell r="H10" t="str">
            <v>Rámirez</v>
          </cell>
          <cell r="I10" t="str">
            <v xml:space="preserve">Adrian Antonio </v>
          </cell>
          <cell r="J10" t="str">
            <v>01-1261-0212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473"/>
  <sheetViews>
    <sheetView tabSelected="1" zoomScale="95" zoomScaleNormal="95" zoomScaleSheetLayoutView="100" workbookViewId="0">
      <selection activeCell="B81" sqref="B81"/>
    </sheetView>
  </sheetViews>
  <sheetFormatPr baseColWidth="10" defaultRowHeight="13.2" x14ac:dyDescent="0.25"/>
  <cols>
    <col min="1" max="1" width="11.88671875" style="3" customWidth="1"/>
    <col min="2" max="2" width="11.88671875" style="1" customWidth="1"/>
    <col min="3" max="3" width="15.6640625" style="2" customWidth="1"/>
    <col min="4" max="4" width="17" style="5" customWidth="1"/>
    <col min="5" max="5" width="15.6640625" style="189" customWidth="1"/>
    <col min="6" max="6" width="15.6640625" style="3" customWidth="1"/>
    <col min="7" max="7" width="17" style="5" customWidth="1"/>
    <col min="8" max="8" width="15.6640625" style="5" customWidth="1"/>
    <col min="9" max="9" width="15.6640625" customWidth="1"/>
    <col min="10" max="10" width="15.6640625" style="2" customWidth="1"/>
    <col min="11" max="11" width="15.6640625" style="4" customWidth="1"/>
    <col min="12" max="13" width="15.6640625" style="2" customWidth="1"/>
    <col min="14" max="14" width="17" style="212" customWidth="1"/>
    <col min="15" max="15" width="11.44140625" customWidth="1"/>
    <col min="17" max="17" width="13.88671875" bestFit="1" customWidth="1"/>
    <col min="19" max="19" width="18.5546875" customWidth="1"/>
  </cols>
  <sheetData>
    <row r="1" spans="1:20" s="11" customFormat="1" ht="15.6" x14ac:dyDescent="0.25">
      <c r="A1" s="12" t="s">
        <v>486</v>
      </c>
      <c r="B1" s="13"/>
      <c r="C1" s="14"/>
      <c r="D1" s="143"/>
      <c r="E1" s="179"/>
      <c r="F1" s="143"/>
      <c r="G1" s="143"/>
      <c r="H1" s="143"/>
      <c r="J1" s="14"/>
      <c r="K1" s="16"/>
      <c r="L1" s="14"/>
      <c r="M1" s="14"/>
      <c r="N1" s="209"/>
    </row>
    <row r="2" spans="1:20" ht="43.8" thickBot="1" x14ac:dyDescent="0.3">
      <c r="A2" s="126" t="s">
        <v>272</v>
      </c>
      <c r="B2" s="127" t="s">
        <v>5</v>
      </c>
      <c r="C2" s="129" t="s">
        <v>8</v>
      </c>
      <c r="D2" s="144" t="s">
        <v>484</v>
      </c>
      <c r="E2" s="194" t="s">
        <v>6</v>
      </c>
      <c r="F2" s="126" t="s">
        <v>230</v>
      </c>
      <c r="G2" s="144" t="s">
        <v>477</v>
      </c>
      <c r="H2" s="144" t="s">
        <v>7</v>
      </c>
      <c r="I2" s="128" t="s">
        <v>231</v>
      </c>
      <c r="J2" s="129" t="s">
        <v>9</v>
      </c>
      <c r="K2" s="130" t="s">
        <v>232</v>
      </c>
      <c r="L2" s="129" t="s">
        <v>10</v>
      </c>
      <c r="M2" s="129" t="s">
        <v>11</v>
      </c>
      <c r="N2" s="210" t="s">
        <v>233</v>
      </c>
    </row>
    <row r="3" spans="1:20" ht="15.6" thickTop="1" thickBot="1" x14ac:dyDescent="0.35">
      <c r="A3" s="122">
        <v>1</v>
      </c>
      <c r="B3" s="169">
        <v>97540</v>
      </c>
      <c r="C3" s="217">
        <f>+'Salario Base, Anualidades y CP'!B22</f>
        <v>1357300</v>
      </c>
      <c r="D3" s="218">
        <v>342316</v>
      </c>
      <c r="E3" s="189">
        <v>1</v>
      </c>
      <c r="F3" s="224">
        <f>+'Salario Base, Anualidades y CP'!D22</f>
        <v>26332</v>
      </c>
      <c r="G3" s="220">
        <f t="shared" ref="G3:G9" si="0">E3*F3</f>
        <v>26332</v>
      </c>
      <c r="H3" s="145">
        <v>45</v>
      </c>
      <c r="I3" s="229">
        <f>+'Salario Base, Anualidades y CP'!$B47</f>
        <v>2273</v>
      </c>
      <c r="J3" s="231">
        <f t="shared" ref="J3:J13" si="1">+H3*I3</f>
        <v>102285</v>
      </c>
      <c r="K3" s="21">
        <v>0.65</v>
      </c>
      <c r="L3" s="217">
        <f>+K3*C3</f>
        <v>882245</v>
      </c>
      <c r="M3" s="217">
        <v>0</v>
      </c>
      <c r="N3" s="232">
        <f>C3+D3+G3+J3+L3</f>
        <v>2710478</v>
      </c>
    </row>
    <row r="4" spans="1:20" s="11" customFormat="1" ht="15.6" thickTop="1" thickBot="1" x14ac:dyDescent="0.35">
      <c r="A4" s="122">
        <f>A3+1</f>
        <v>2</v>
      </c>
      <c r="B4" s="169">
        <v>16803</v>
      </c>
      <c r="C4" s="219">
        <f>'Salario Base, Anualidades y CP'!B13</f>
        <v>1186200</v>
      </c>
      <c r="D4" s="218">
        <v>0</v>
      </c>
      <c r="E4" s="180">
        <v>1</v>
      </c>
      <c r="F4" s="225">
        <f>+'Salario Base, Anualidades y CP'!D13</f>
        <v>22867</v>
      </c>
      <c r="G4" s="220">
        <f t="shared" si="0"/>
        <v>22867</v>
      </c>
      <c r="H4" s="146">
        <v>0</v>
      </c>
      <c r="I4" s="229">
        <f>+'Salario Base, Anualidades y CP'!B47</f>
        <v>2273</v>
      </c>
      <c r="J4" s="231">
        <f t="shared" si="1"/>
        <v>0</v>
      </c>
      <c r="K4" s="45">
        <v>0.65</v>
      </c>
      <c r="L4" s="219">
        <f>+K4*C4</f>
        <v>771030</v>
      </c>
      <c r="M4" s="219"/>
      <c r="N4" s="232">
        <f>C4+D4+G4+J4+L4</f>
        <v>1980097</v>
      </c>
      <c r="R4" s="162"/>
      <c r="S4" s="162"/>
      <c r="T4" s="162"/>
    </row>
    <row r="5" spans="1:20" s="27" customFormat="1" ht="15.6" thickTop="1" thickBot="1" x14ac:dyDescent="0.35">
      <c r="A5" s="122">
        <f t="shared" ref="A5:A13" si="2">A4+1</f>
        <v>3</v>
      </c>
      <c r="B5" s="169">
        <v>19750</v>
      </c>
      <c r="C5" s="219">
        <f>'Salario Base, Anualidades y CP'!B13</f>
        <v>1186200</v>
      </c>
      <c r="D5" s="218">
        <v>0</v>
      </c>
      <c r="E5" s="180">
        <v>4</v>
      </c>
      <c r="F5" s="225">
        <f>+'Salario Base, Anualidades y CP'!D13</f>
        <v>22867</v>
      </c>
      <c r="G5" s="220">
        <f t="shared" si="0"/>
        <v>91468</v>
      </c>
      <c r="H5" s="146">
        <v>5</v>
      </c>
      <c r="I5" s="229">
        <f>+'Salario Base, Anualidades y CP'!B47</f>
        <v>2273</v>
      </c>
      <c r="J5" s="231">
        <f t="shared" si="1"/>
        <v>11365</v>
      </c>
      <c r="K5" s="45">
        <v>0.25</v>
      </c>
      <c r="L5" s="219">
        <v>0</v>
      </c>
      <c r="M5" s="219">
        <f>+K5*C5</f>
        <v>296550</v>
      </c>
      <c r="N5" s="232">
        <f>C5+D5+G5+J5+M5</f>
        <v>1585583</v>
      </c>
      <c r="R5" s="163"/>
      <c r="S5" s="163"/>
      <c r="T5" s="163"/>
    </row>
    <row r="6" spans="1:20" ht="15.6" thickTop="1" thickBot="1" x14ac:dyDescent="0.35">
      <c r="A6" s="122">
        <f t="shared" si="2"/>
        <v>4</v>
      </c>
      <c r="B6" s="169">
        <v>99749</v>
      </c>
      <c r="C6" s="217">
        <f>'Salario Base, Anualidades y CP'!B12</f>
        <v>779500</v>
      </c>
      <c r="D6" s="218">
        <v>163944</v>
      </c>
      <c r="E6" s="184">
        <v>1</v>
      </c>
      <c r="F6" s="226">
        <f>+'Salario Base, Anualidades y CP'!D12</f>
        <v>14977</v>
      </c>
      <c r="G6" s="220">
        <f t="shared" si="0"/>
        <v>14977</v>
      </c>
      <c r="H6" s="147">
        <v>20</v>
      </c>
      <c r="I6" s="229">
        <f>+'Salario Base, Anualidades y CP'!B47</f>
        <v>2273</v>
      </c>
      <c r="J6" s="231">
        <f t="shared" si="1"/>
        <v>45460</v>
      </c>
      <c r="K6" s="30">
        <v>0.65</v>
      </c>
      <c r="L6" s="217">
        <f>+K6*C6</f>
        <v>506675</v>
      </c>
      <c r="M6" s="233">
        <v>0</v>
      </c>
      <c r="N6" s="232">
        <f>C6+D6+G6+J6+L6</f>
        <v>1510556</v>
      </c>
      <c r="R6" s="164"/>
      <c r="S6" s="164"/>
      <c r="T6" s="164"/>
    </row>
    <row r="7" spans="1:20" s="11" customFormat="1" ht="15.6" thickTop="1" thickBot="1" x14ac:dyDescent="0.35">
      <c r="A7" s="122">
        <f t="shared" si="2"/>
        <v>5</v>
      </c>
      <c r="B7" s="169">
        <v>99756</v>
      </c>
      <c r="C7" s="217">
        <f>'Salario Base, Anualidades y CP'!B5</f>
        <v>614350</v>
      </c>
      <c r="D7" s="218">
        <v>46800</v>
      </c>
      <c r="E7" s="183">
        <v>1</v>
      </c>
      <c r="F7" s="224">
        <f>+'Salario Base, Anualidades y CP'!D5</f>
        <v>11773</v>
      </c>
      <c r="G7" s="218">
        <f t="shared" si="0"/>
        <v>11773</v>
      </c>
      <c r="H7" s="148">
        <v>10</v>
      </c>
      <c r="I7" s="229">
        <f>+'Salario Base, Anualidades y CP'!B47</f>
        <v>2273</v>
      </c>
      <c r="J7" s="217">
        <f t="shared" si="1"/>
        <v>22730</v>
      </c>
      <c r="K7" s="30">
        <v>0.1</v>
      </c>
      <c r="L7" s="217">
        <v>0</v>
      </c>
      <c r="M7" s="217">
        <f>+C7*K7</f>
        <v>61435</v>
      </c>
      <c r="N7" s="232">
        <f>C7+D7+G7+J7+L7</f>
        <v>695653</v>
      </c>
      <c r="R7" s="162"/>
      <c r="S7" s="162"/>
      <c r="T7" s="162"/>
    </row>
    <row r="8" spans="1:20" ht="15.6" thickTop="1" thickBot="1" x14ac:dyDescent="0.35">
      <c r="A8" s="122">
        <f t="shared" si="2"/>
        <v>6</v>
      </c>
      <c r="B8" s="169">
        <v>97547</v>
      </c>
      <c r="C8" s="217">
        <f>'Salario Base, Anualidades y CP'!B9</f>
        <v>354450</v>
      </c>
      <c r="D8" s="220">
        <v>0</v>
      </c>
      <c r="E8" s="184">
        <v>1</v>
      </c>
      <c r="F8" s="224">
        <f>'Salario Base, Anualidades y CP'!D9</f>
        <v>8813</v>
      </c>
      <c r="G8" s="220">
        <f t="shared" si="0"/>
        <v>8813</v>
      </c>
      <c r="H8" s="152">
        <v>0</v>
      </c>
      <c r="I8" s="229">
        <f>+'Salario Base, Anualidades y CP'!B47</f>
        <v>2273</v>
      </c>
      <c r="J8" s="219">
        <f t="shared" si="1"/>
        <v>0</v>
      </c>
      <c r="K8" s="7">
        <v>0</v>
      </c>
      <c r="L8" s="217">
        <v>0</v>
      </c>
      <c r="M8" s="217">
        <f>+C8*K8</f>
        <v>0</v>
      </c>
      <c r="N8" s="234">
        <f>C8+D8+G8+J8+M8</f>
        <v>363263</v>
      </c>
    </row>
    <row r="9" spans="1:20" s="11" customFormat="1" ht="15.6" thickTop="1" thickBot="1" x14ac:dyDescent="0.35">
      <c r="A9" s="122">
        <f t="shared" si="2"/>
        <v>7</v>
      </c>
      <c r="B9" s="169">
        <v>101854</v>
      </c>
      <c r="C9" s="219">
        <f>'Salario Base, Anualidades y CP'!B12</f>
        <v>779500</v>
      </c>
      <c r="D9" s="221">
        <v>0</v>
      </c>
      <c r="E9" s="184">
        <v>0</v>
      </c>
      <c r="F9" s="225">
        <f>+'Salario Base, Anualidades y CP'!D12</f>
        <v>14977</v>
      </c>
      <c r="G9" s="220">
        <f t="shared" si="0"/>
        <v>0</v>
      </c>
      <c r="H9" s="152">
        <v>0</v>
      </c>
      <c r="I9" s="230">
        <f>+'Salario Base, Anualidades y CP'!B47</f>
        <v>2273</v>
      </c>
      <c r="J9" s="219">
        <f t="shared" si="1"/>
        <v>0</v>
      </c>
      <c r="K9" s="45">
        <v>0.3</v>
      </c>
      <c r="L9" s="219">
        <f>+C9*K9</f>
        <v>233850</v>
      </c>
      <c r="M9" s="217"/>
      <c r="N9" s="234">
        <f>C9+D9+G9+J9+L9</f>
        <v>1013350</v>
      </c>
    </row>
    <row r="10" spans="1:20" s="27" customFormat="1" ht="15.6" thickTop="1" thickBot="1" x14ac:dyDescent="0.35">
      <c r="A10" s="122">
        <f>A9+1</f>
        <v>8</v>
      </c>
      <c r="B10" s="169">
        <v>19904</v>
      </c>
      <c r="C10" s="217">
        <f>'Salario Base, Anualidades y CP'!B5</f>
        <v>614350</v>
      </c>
      <c r="D10" s="218">
        <v>0</v>
      </c>
      <c r="E10" s="183">
        <v>1</v>
      </c>
      <c r="F10" s="224">
        <f>'Salario Base, Anualidades y CP'!D5</f>
        <v>11773</v>
      </c>
      <c r="G10" s="220">
        <f t="shared" ref="G10:G32" si="3">E10*F10</f>
        <v>11773</v>
      </c>
      <c r="H10" s="142">
        <v>10</v>
      </c>
      <c r="I10" s="229">
        <f>+'Salario Base, Anualidades y CP'!B47</f>
        <v>2273</v>
      </c>
      <c r="J10" s="231">
        <f t="shared" si="1"/>
        <v>22730</v>
      </c>
      <c r="K10" s="30">
        <v>0.1</v>
      </c>
      <c r="L10" s="217">
        <v>0</v>
      </c>
      <c r="M10" s="217">
        <f>+C10*K10</f>
        <v>61435</v>
      </c>
      <c r="N10" s="235">
        <f>+C10+D10+G10+J10+M10</f>
        <v>710288</v>
      </c>
    </row>
    <row r="11" spans="1:20" s="38" customFormat="1" ht="15.6" thickTop="1" thickBot="1" x14ac:dyDescent="0.35">
      <c r="A11" s="122">
        <f t="shared" si="2"/>
        <v>9</v>
      </c>
      <c r="B11" s="169">
        <v>97543</v>
      </c>
      <c r="C11" s="222">
        <f>'Salario Base, Anualidades y CP'!B4</f>
        <v>713650</v>
      </c>
      <c r="D11" s="223">
        <v>13627</v>
      </c>
      <c r="E11" s="195">
        <v>1</v>
      </c>
      <c r="F11" s="227">
        <f>+'Salario Base, Anualidades y CP'!D4</f>
        <v>13699</v>
      </c>
      <c r="G11" s="220">
        <f t="shared" si="3"/>
        <v>13699</v>
      </c>
      <c r="H11" s="150">
        <v>10</v>
      </c>
      <c r="I11" s="230">
        <f>+'Salario Base, Anualidades y CP'!B47</f>
        <v>2273</v>
      </c>
      <c r="J11" s="222">
        <f t="shared" si="1"/>
        <v>22730</v>
      </c>
      <c r="K11" s="134">
        <v>0.2</v>
      </c>
      <c r="L11" s="222">
        <v>0</v>
      </c>
      <c r="M11" s="222">
        <f>+C11*K11</f>
        <v>142730</v>
      </c>
      <c r="N11" s="235">
        <f>+C11+D11+G11+J11+M11</f>
        <v>906436</v>
      </c>
      <c r="R11" s="165"/>
      <c r="S11" s="165"/>
      <c r="T11" s="165"/>
    </row>
    <row r="12" spans="1:20" s="11" customFormat="1" ht="15.6" thickTop="1" thickBot="1" x14ac:dyDescent="0.35">
      <c r="A12" s="122">
        <f t="shared" si="2"/>
        <v>10</v>
      </c>
      <c r="B12" s="169">
        <v>97541</v>
      </c>
      <c r="C12" s="219">
        <f>+'Salario Base, Anualidades y CP'!B6</f>
        <v>461100</v>
      </c>
      <c r="D12" s="220">
        <v>8727</v>
      </c>
      <c r="E12" s="180">
        <v>1</v>
      </c>
      <c r="F12" s="225">
        <f>+'Salario Base, Anualidades y CP'!D6</f>
        <v>8800</v>
      </c>
      <c r="G12" s="220">
        <f t="shared" si="3"/>
        <v>8800</v>
      </c>
      <c r="H12" s="155">
        <v>0</v>
      </c>
      <c r="I12" s="229">
        <f>+'Salario Base, Anualidades y CP'!B47</f>
        <v>2273</v>
      </c>
      <c r="J12" s="219">
        <f t="shared" si="1"/>
        <v>0</v>
      </c>
      <c r="K12" s="45"/>
      <c r="L12" s="219">
        <f>+K12*C12</f>
        <v>0</v>
      </c>
      <c r="M12" s="219">
        <v>0</v>
      </c>
      <c r="N12" s="235">
        <f>+C12+D12+G12</f>
        <v>478627</v>
      </c>
    </row>
    <row r="13" spans="1:20" s="11" customFormat="1" ht="19.5" customHeight="1" thickTop="1" thickBot="1" x14ac:dyDescent="0.35">
      <c r="A13" s="122">
        <f t="shared" si="2"/>
        <v>11</v>
      </c>
      <c r="B13" s="169">
        <v>97546</v>
      </c>
      <c r="C13" s="217">
        <f>'Salario Base, Anualidades y CP'!B6</f>
        <v>461100</v>
      </c>
      <c r="D13" s="218">
        <v>0</v>
      </c>
      <c r="E13" s="192">
        <v>1</v>
      </c>
      <c r="F13" s="228">
        <f>+'Salario Base, Anualidades y CP'!D6</f>
        <v>8800</v>
      </c>
      <c r="G13" s="220">
        <f t="shared" si="3"/>
        <v>8800</v>
      </c>
      <c r="H13" s="166">
        <v>0</v>
      </c>
      <c r="I13" s="229">
        <f>+'Salario Base, Anualidades y CP'!B47</f>
        <v>2273</v>
      </c>
      <c r="J13" s="231">
        <f t="shared" si="1"/>
        <v>0</v>
      </c>
      <c r="K13" s="167">
        <v>0</v>
      </c>
      <c r="L13" s="231">
        <v>0</v>
      </c>
      <c r="M13" s="231">
        <v>0</v>
      </c>
      <c r="N13" s="235">
        <f>+C13+D13+G13</f>
        <v>469900</v>
      </c>
      <c r="R13" s="162"/>
      <c r="S13" s="162"/>
      <c r="T13" s="162"/>
    </row>
    <row r="14" spans="1:20" s="11" customFormat="1" ht="15.6" thickTop="1" thickBot="1" x14ac:dyDescent="0.35">
      <c r="A14" s="122">
        <f t="shared" ref="A14:A23" si="4">+A13+1</f>
        <v>12</v>
      </c>
      <c r="B14" s="169">
        <v>96684</v>
      </c>
      <c r="C14" s="217">
        <f>'Salario Base, Anualidades y CP'!B8</f>
        <v>1138550</v>
      </c>
      <c r="D14" s="218">
        <v>87480</v>
      </c>
      <c r="E14" s="183">
        <v>1</v>
      </c>
      <c r="F14" s="224">
        <f>+'Salario Base, Anualidades y CP'!D8</f>
        <v>21942</v>
      </c>
      <c r="G14" s="221">
        <f t="shared" si="3"/>
        <v>21942</v>
      </c>
      <c r="H14" s="148">
        <v>54</v>
      </c>
      <c r="I14" s="229">
        <f>+'Salario Base, Anualidades y CP'!B47</f>
        <v>2273</v>
      </c>
      <c r="J14" s="217">
        <f t="shared" ref="J14:J22" si="5">+H14*I14</f>
        <v>122742</v>
      </c>
      <c r="K14" s="30">
        <v>0.65</v>
      </c>
      <c r="L14" s="217">
        <f t="shared" ref="L14:L20" si="6">+K14*C14</f>
        <v>740057.5</v>
      </c>
      <c r="M14" s="19">
        <v>0</v>
      </c>
      <c r="N14" s="232">
        <f>C14+D14+G14+J14+L14</f>
        <v>2110771.5</v>
      </c>
    </row>
    <row r="15" spans="1:20" s="39" customFormat="1" ht="15.6" thickTop="1" thickBot="1" x14ac:dyDescent="0.35">
      <c r="A15" s="122">
        <f t="shared" si="4"/>
        <v>13</v>
      </c>
      <c r="B15" s="169">
        <v>357799</v>
      </c>
      <c r="C15" s="219">
        <f>'Salario Base, Anualidades y CP'!B39</f>
        <v>759950</v>
      </c>
      <c r="D15" s="221">
        <v>29050</v>
      </c>
      <c r="E15" s="180">
        <v>1</v>
      </c>
      <c r="F15" s="225">
        <f>'Salario Base, Anualidades y CP'!D39</f>
        <v>14598</v>
      </c>
      <c r="G15" s="221">
        <f t="shared" si="3"/>
        <v>14598</v>
      </c>
      <c r="H15" s="155">
        <v>29</v>
      </c>
      <c r="I15" s="229">
        <f>+'Salario Base, Anualidades y CP'!B47</f>
        <v>2273</v>
      </c>
      <c r="J15" s="219">
        <f t="shared" si="5"/>
        <v>65917</v>
      </c>
      <c r="K15" s="45">
        <v>0.65</v>
      </c>
      <c r="L15" s="219">
        <f t="shared" si="6"/>
        <v>493967.5</v>
      </c>
      <c r="M15" s="42">
        <v>0</v>
      </c>
      <c r="N15" s="232">
        <f>C15+D15+G15+J15+L15</f>
        <v>1363482.5</v>
      </c>
    </row>
    <row r="16" spans="1:20" ht="15.6" thickTop="1" thickBot="1" x14ac:dyDescent="0.35">
      <c r="A16" s="122">
        <f t="shared" si="4"/>
        <v>14</v>
      </c>
      <c r="B16" s="169">
        <v>330001</v>
      </c>
      <c r="C16" s="217">
        <f>+'Salario Base, Anualidades y CP'!B33</f>
        <v>835450</v>
      </c>
      <c r="D16" s="218">
        <v>207857</v>
      </c>
      <c r="E16" s="184">
        <v>1</v>
      </c>
      <c r="F16" s="226">
        <f>+'Salario Base, Anualidades y CP'!D33</f>
        <v>16062</v>
      </c>
      <c r="G16" s="218">
        <f t="shared" si="3"/>
        <v>16062</v>
      </c>
      <c r="H16" s="147">
        <v>71</v>
      </c>
      <c r="I16" s="229">
        <f>+'Salario Base, Anualidades y CP'!B47</f>
        <v>2273</v>
      </c>
      <c r="J16" s="217">
        <f t="shared" si="5"/>
        <v>161383</v>
      </c>
      <c r="K16" s="21">
        <v>0.65</v>
      </c>
      <c r="L16" s="217">
        <f t="shared" si="6"/>
        <v>543042.5</v>
      </c>
      <c r="M16" s="19">
        <v>0</v>
      </c>
      <c r="N16" s="232">
        <f>+C16+D16+G16+J16+L16</f>
        <v>1763794.5</v>
      </c>
    </row>
    <row r="17" spans="1:14" ht="15.6" thickTop="1" thickBot="1" x14ac:dyDescent="0.35">
      <c r="A17" s="122">
        <f t="shared" si="4"/>
        <v>15</v>
      </c>
      <c r="B17" s="169">
        <v>105563</v>
      </c>
      <c r="C17" s="217">
        <f>'Salario Base, Anualidades y CP'!B39</f>
        <v>759950</v>
      </c>
      <c r="D17" s="218">
        <v>0</v>
      </c>
      <c r="E17" s="184"/>
      <c r="F17" s="226">
        <f>+'Salario Base, Anualidades y CP'!D39</f>
        <v>14598</v>
      </c>
      <c r="G17" s="218">
        <f t="shared" si="3"/>
        <v>0</v>
      </c>
      <c r="H17" s="147"/>
      <c r="I17" s="229">
        <f>+'Salario Base, Anualidades y CP'!B47</f>
        <v>2273</v>
      </c>
      <c r="J17" s="217">
        <f t="shared" si="5"/>
        <v>0</v>
      </c>
      <c r="K17" s="21">
        <v>0.65</v>
      </c>
      <c r="L17" s="217">
        <f t="shared" si="6"/>
        <v>493967.5</v>
      </c>
      <c r="M17" s="19">
        <v>0</v>
      </c>
      <c r="N17" s="232">
        <f>+C17+D17+G17+J17+L17</f>
        <v>1253917.5</v>
      </c>
    </row>
    <row r="18" spans="1:14" ht="15.6" thickTop="1" thickBot="1" x14ac:dyDescent="0.35">
      <c r="A18" s="122">
        <f t="shared" si="4"/>
        <v>16</v>
      </c>
      <c r="B18" s="169">
        <v>105564</v>
      </c>
      <c r="C18" s="217">
        <f>'Salario Base, Anualidades y CP'!B39</f>
        <v>759950</v>
      </c>
      <c r="D18" s="218">
        <v>246925</v>
      </c>
      <c r="E18" s="184">
        <v>1</v>
      </c>
      <c r="F18" s="226">
        <f>+'Salario Base, Anualidades y CP'!D39</f>
        <v>14598</v>
      </c>
      <c r="G18" s="218">
        <f t="shared" si="3"/>
        <v>14598</v>
      </c>
      <c r="H18" s="147">
        <v>40.5</v>
      </c>
      <c r="I18" s="229">
        <f>+'Salario Base, Anualidades y CP'!B47</f>
        <v>2273</v>
      </c>
      <c r="J18" s="217">
        <f t="shared" si="5"/>
        <v>92056.5</v>
      </c>
      <c r="K18" s="21">
        <v>0.65</v>
      </c>
      <c r="L18" s="217">
        <f t="shared" si="6"/>
        <v>493967.5</v>
      </c>
      <c r="M18" s="19">
        <v>0</v>
      </c>
      <c r="N18" s="232">
        <f>+C18+D18+G18+J18+L18+M18</f>
        <v>1607497</v>
      </c>
    </row>
    <row r="19" spans="1:14" s="27" customFormat="1" ht="15.6" thickTop="1" thickBot="1" x14ac:dyDescent="0.35">
      <c r="A19" s="122">
        <f t="shared" si="4"/>
        <v>17</v>
      </c>
      <c r="B19" s="169">
        <v>357801</v>
      </c>
      <c r="C19" s="217">
        <f>'Salario Base, Anualidades y CP'!B39</f>
        <v>759950</v>
      </c>
      <c r="D19" s="218">
        <v>174300</v>
      </c>
      <c r="E19" s="183">
        <v>1</v>
      </c>
      <c r="F19" s="224">
        <f>+'Salario Base, Anualidades y CP'!D39</f>
        <v>14598</v>
      </c>
      <c r="G19" s="218">
        <f t="shared" si="3"/>
        <v>14598</v>
      </c>
      <c r="H19" s="142">
        <v>43.5</v>
      </c>
      <c r="I19" s="229">
        <f>+'Salario Base, Anualidades y CP'!B47</f>
        <v>2273</v>
      </c>
      <c r="J19" s="217">
        <f t="shared" si="5"/>
        <v>98875.5</v>
      </c>
      <c r="K19" s="29">
        <v>0.65</v>
      </c>
      <c r="L19" s="217">
        <f t="shared" si="6"/>
        <v>493967.5</v>
      </c>
      <c r="M19" s="19">
        <v>0</v>
      </c>
      <c r="N19" s="232">
        <f>+C19+D19+G19+J19+L19+M19</f>
        <v>1541691</v>
      </c>
    </row>
    <row r="20" spans="1:14" s="27" customFormat="1" ht="15.6" thickTop="1" thickBot="1" x14ac:dyDescent="0.35">
      <c r="A20" s="122">
        <f t="shared" si="4"/>
        <v>18</v>
      </c>
      <c r="B20" s="169">
        <v>371910</v>
      </c>
      <c r="C20" s="217">
        <f>'Salario Base, Anualidades y CP'!B43</f>
        <v>435000</v>
      </c>
      <c r="D20" s="218">
        <v>0</v>
      </c>
      <c r="E20" s="196">
        <v>1</v>
      </c>
      <c r="F20" s="236">
        <f>+'Salario Base, Anualidades y CP'!D43</f>
        <v>10859</v>
      </c>
      <c r="G20" s="218">
        <f t="shared" si="3"/>
        <v>10859</v>
      </c>
      <c r="H20" s="142">
        <v>0</v>
      </c>
      <c r="I20" s="229"/>
      <c r="J20" s="217">
        <f t="shared" si="5"/>
        <v>0</v>
      </c>
      <c r="K20" s="114"/>
      <c r="L20" s="217">
        <f t="shared" si="6"/>
        <v>0</v>
      </c>
      <c r="M20" s="19">
        <v>0</v>
      </c>
      <c r="N20" s="232">
        <f>+C20+D20+G20</f>
        <v>445859</v>
      </c>
    </row>
    <row r="21" spans="1:14" ht="15.6" thickTop="1" thickBot="1" x14ac:dyDescent="0.35">
      <c r="A21" s="122">
        <f t="shared" si="4"/>
        <v>19</v>
      </c>
      <c r="B21" s="169">
        <v>105668</v>
      </c>
      <c r="C21" s="217">
        <f>'Salario Base, Anualidades y CP'!B39</f>
        <v>759950</v>
      </c>
      <c r="D21" s="218">
        <v>159775</v>
      </c>
      <c r="E21" s="184">
        <v>1</v>
      </c>
      <c r="F21" s="226">
        <f>+'Salario Base, Anualidades y CP'!D39</f>
        <v>14598</v>
      </c>
      <c r="G21" s="218">
        <f t="shared" si="3"/>
        <v>14598</v>
      </c>
      <c r="H21" s="147">
        <v>49</v>
      </c>
      <c r="I21" s="229">
        <f>+'Salario Base, Anualidades y CP'!B47</f>
        <v>2273</v>
      </c>
      <c r="J21" s="217">
        <f t="shared" si="5"/>
        <v>111377</v>
      </c>
      <c r="K21" s="21">
        <v>0.55000000000000004</v>
      </c>
      <c r="L21" s="19">
        <v>0</v>
      </c>
      <c r="M21" s="217">
        <f>+K21*C21</f>
        <v>417972.50000000006</v>
      </c>
      <c r="N21" s="232">
        <f>C21+D21+J21+M21+G21</f>
        <v>1463672.5</v>
      </c>
    </row>
    <row r="22" spans="1:14" s="115" customFormat="1" ht="15.6" thickTop="1" thickBot="1" x14ac:dyDescent="0.35">
      <c r="A22" s="122">
        <f t="shared" si="4"/>
        <v>20</v>
      </c>
      <c r="B22" s="169">
        <v>99754</v>
      </c>
      <c r="C22" s="217">
        <f>'Salario Base, Anualidades y CP'!B39</f>
        <v>759950</v>
      </c>
      <c r="D22" s="218">
        <v>232400</v>
      </c>
      <c r="E22" s="183">
        <v>1</v>
      </c>
      <c r="F22" s="224">
        <f>+'Salario Base, Anualidades y CP'!D39</f>
        <v>14598</v>
      </c>
      <c r="G22" s="218">
        <f t="shared" si="3"/>
        <v>14598</v>
      </c>
      <c r="H22" s="142">
        <v>65</v>
      </c>
      <c r="I22" s="230">
        <f>+'Salario Base, Anualidades y CP'!B47</f>
        <v>2273</v>
      </c>
      <c r="J22" s="217">
        <f t="shared" si="5"/>
        <v>147745</v>
      </c>
      <c r="K22" s="30">
        <v>0.55000000000000004</v>
      </c>
      <c r="L22" s="19">
        <v>0</v>
      </c>
      <c r="M22" s="217">
        <f>+K22*C22</f>
        <v>417972.50000000006</v>
      </c>
      <c r="N22" s="232">
        <f>C22+D22+J22+M22+G22</f>
        <v>1572665.5</v>
      </c>
    </row>
    <row r="23" spans="1:14" s="39" customFormat="1" ht="15.6" thickTop="1" thickBot="1" x14ac:dyDescent="0.35">
      <c r="A23" s="122">
        <f t="shared" si="4"/>
        <v>21</v>
      </c>
      <c r="B23" s="169">
        <v>371906</v>
      </c>
      <c r="C23" s="219">
        <f>'Salario Base, Anualidades y CP'!B43</f>
        <v>435000</v>
      </c>
      <c r="D23" s="218">
        <v>0</v>
      </c>
      <c r="E23" s="180"/>
      <c r="F23" s="225">
        <f>+'Salario Base, Anualidades y CP'!D43</f>
        <v>10859</v>
      </c>
      <c r="G23" s="218">
        <f t="shared" si="3"/>
        <v>0</v>
      </c>
      <c r="H23" s="155">
        <v>0</v>
      </c>
      <c r="I23" s="230"/>
      <c r="J23" s="219"/>
      <c r="K23" s="45">
        <v>0</v>
      </c>
      <c r="L23" s="42">
        <v>0</v>
      </c>
      <c r="M23" s="219">
        <f>+K23*C23</f>
        <v>0</v>
      </c>
      <c r="N23" s="232">
        <f>C23+D23+J23+M23+G23</f>
        <v>435000</v>
      </c>
    </row>
    <row r="24" spans="1:14" s="11" customFormat="1" ht="15.6" thickTop="1" thickBot="1" x14ac:dyDescent="0.35">
      <c r="A24" s="122">
        <f>A23+1</f>
        <v>22</v>
      </c>
      <c r="B24" s="169">
        <v>105560</v>
      </c>
      <c r="C24" s="217">
        <f>'Salario Base, Anualidades y CP'!B39</f>
        <v>759950</v>
      </c>
      <c r="D24" s="218">
        <v>246925</v>
      </c>
      <c r="E24" s="184">
        <v>1</v>
      </c>
      <c r="F24" s="226">
        <f>'Salario Base, Anualidades y CP'!D39</f>
        <v>14598</v>
      </c>
      <c r="G24" s="218">
        <f t="shared" si="3"/>
        <v>14598</v>
      </c>
      <c r="H24" s="147">
        <v>100.5</v>
      </c>
      <c r="I24" s="229">
        <f>'Salario Base, Anualidades y CP'!B47</f>
        <v>2273</v>
      </c>
      <c r="J24" s="217">
        <f>I24*H24</f>
        <v>228436.5</v>
      </c>
      <c r="K24" s="21">
        <v>0.55000000000000004</v>
      </c>
      <c r="L24" s="19">
        <v>0</v>
      </c>
      <c r="M24" s="217">
        <f>C24*K24</f>
        <v>417972.50000000006</v>
      </c>
      <c r="N24" s="232">
        <f>C24+D24+J24+M24+G24</f>
        <v>1667882</v>
      </c>
    </row>
    <row r="25" spans="1:14" ht="15.6" thickTop="1" thickBot="1" x14ac:dyDescent="0.35">
      <c r="A25" s="122">
        <v>23</v>
      </c>
      <c r="B25" s="169">
        <v>330010</v>
      </c>
      <c r="C25" s="217">
        <f>'Salario Base, Anualidades y CP'!B38</f>
        <v>699500</v>
      </c>
      <c r="D25" s="218">
        <v>226984</v>
      </c>
      <c r="E25" s="184">
        <v>1</v>
      </c>
      <c r="F25" s="226">
        <f>'Salario Base, Anualidades y CP'!D38</f>
        <v>13425</v>
      </c>
      <c r="G25" s="218">
        <f t="shared" si="3"/>
        <v>13425</v>
      </c>
      <c r="H25" s="149">
        <v>45</v>
      </c>
      <c r="I25" s="229">
        <f>+'Salario Base, Anualidades y CP'!B47</f>
        <v>2273</v>
      </c>
      <c r="J25" s="217">
        <f t="shared" ref="J25:J37" si="7">+H25*I25</f>
        <v>102285</v>
      </c>
      <c r="K25" s="21">
        <v>0.55000000000000004</v>
      </c>
      <c r="L25" s="19">
        <v>0</v>
      </c>
      <c r="M25" s="217">
        <f>+K25*C25</f>
        <v>384725.00000000006</v>
      </c>
      <c r="N25" s="232">
        <f>+C25+D25+G25+J25+L25+M25</f>
        <v>1426919</v>
      </c>
    </row>
    <row r="26" spans="1:14" ht="15.6" thickTop="1" thickBot="1" x14ac:dyDescent="0.35">
      <c r="A26" s="122">
        <f t="shared" ref="A26:A33" si="8">+A25+1</f>
        <v>24</v>
      </c>
      <c r="B26" s="169">
        <v>28279</v>
      </c>
      <c r="C26" s="217">
        <f>'Salario Base, Anualidades y CP'!B21</f>
        <v>887900</v>
      </c>
      <c r="D26" s="218">
        <v>136056</v>
      </c>
      <c r="E26" s="184">
        <v>1</v>
      </c>
      <c r="F26" s="237">
        <f>+'Salario Base, Anualidades y CP'!D21</f>
        <v>17080</v>
      </c>
      <c r="G26" s="218">
        <f t="shared" si="3"/>
        <v>17080</v>
      </c>
      <c r="H26" s="152">
        <v>66</v>
      </c>
      <c r="I26" s="229">
        <f>+'Salario Base, Anualidades y CP'!B47</f>
        <v>2273</v>
      </c>
      <c r="J26" s="217">
        <f t="shared" si="7"/>
        <v>150018</v>
      </c>
      <c r="K26" s="21">
        <v>0.55000000000000004</v>
      </c>
      <c r="L26" s="19">
        <v>0</v>
      </c>
      <c r="M26" s="217">
        <f>+K26*C26</f>
        <v>488345.00000000006</v>
      </c>
      <c r="N26" s="232">
        <f>C26+D26+G26+J26+M26</f>
        <v>1679399</v>
      </c>
    </row>
    <row r="27" spans="1:14" s="11" customFormat="1" ht="15.6" thickTop="1" thickBot="1" x14ac:dyDescent="0.35">
      <c r="A27" s="122">
        <f t="shared" si="8"/>
        <v>25</v>
      </c>
      <c r="B27" s="169">
        <v>12322</v>
      </c>
      <c r="C27" s="219">
        <f>'Salario Base, Anualidades y CP'!B39</f>
        <v>759950</v>
      </c>
      <c r="D27" s="221">
        <v>450275</v>
      </c>
      <c r="E27" s="180">
        <v>1</v>
      </c>
      <c r="F27" s="225">
        <f>+'Salario Base, Anualidades y CP'!D39</f>
        <v>14598</v>
      </c>
      <c r="G27" s="218">
        <f t="shared" si="3"/>
        <v>14598</v>
      </c>
      <c r="H27" s="146">
        <v>56.5</v>
      </c>
      <c r="I27" s="229">
        <f>+'Salario Base, Anualidades y CP'!B47</f>
        <v>2273</v>
      </c>
      <c r="J27" s="219">
        <f t="shared" si="7"/>
        <v>128424.5</v>
      </c>
      <c r="K27" s="45">
        <v>0.55000000000000004</v>
      </c>
      <c r="L27" s="42">
        <v>0</v>
      </c>
      <c r="M27" s="219">
        <f>+K27*C27</f>
        <v>417972.50000000006</v>
      </c>
      <c r="N27" s="232">
        <f>C27+D27+G27+J27+M27</f>
        <v>1771220</v>
      </c>
    </row>
    <row r="28" spans="1:14" ht="15.6" thickTop="1" thickBot="1" x14ac:dyDescent="0.35">
      <c r="A28" s="122">
        <f t="shared" si="8"/>
        <v>26</v>
      </c>
      <c r="B28" s="169">
        <v>99752</v>
      </c>
      <c r="C28" s="217">
        <f>'Salario Base, Anualidades y CP'!B41</f>
        <v>343050</v>
      </c>
      <c r="D28" s="218">
        <v>13718</v>
      </c>
      <c r="E28" s="180"/>
      <c r="F28" s="237">
        <f>+'Salario Base, Anualidades y CP'!D41</f>
        <v>8523</v>
      </c>
      <c r="G28" s="218">
        <f t="shared" si="3"/>
        <v>0</v>
      </c>
      <c r="H28" s="152">
        <v>0</v>
      </c>
      <c r="I28" s="229">
        <v>0</v>
      </c>
      <c r="J28" s="217">
        <f t="shared" si="7"/>
        <v>0</v>
      </c>
      <c r="K28" s="7">
        <v>0</v>
      </c>
      <c r="L28" s="19">
        <v>0</v>
      </c>
      <c r="M28" s="217">
        <v>0</v>
      </c>
      <c r="N28" s="232">
        <f>C28+D28+J28+M28</f>
        <v>356768</v>
      </c>
    </row>
    <row r="29" spans="1:14" s="115" customFormat="1" ht="15.6" thickTop="1" thickBot="1" x14ac:dyDescent="0.35">
      <c r="A29" s="122">
        <f t="shared" si="8"/>
        <v>27</v>
      </c>
      <c r="B29" s="169">
        <v>105667</v>
      </c>
      <c r="C29" s="217">
        <f>'Salario Base, Anualidades y CP'!B39</f>
        <v>759950</v>
      </c>
      <c r="D29" s="218">
        <v>275975</v>
      </c>
      <c r="E29" s="196">
        <v>1</v>
      </c>
      <c r="F29" s="236">
        <f>+'Salario Base, Anualidades y CP'!D39</f>
        <v>14598</v>
      </c>
      <c r="G29" s="218">
        <f t="shared" si="3"/>
        <v>14598</v>
      </c>
      <c r="H29" s="142">
        <v>50</v>
      </c>
      <c r="I29" s="229">
        <f>+'Salario Base, Anualidades y CP'!B47</f>
        <v>2273</v>
      </c>
      <c r="J29" s="217">
        <f t="shared" si="7"/>
        <v>113650</v>
      </c>
      <c r="K29" s="114">
        <v>0.55000000000000004</v>
      </c>
      <c r="L29" s="19">
        <v>0</v>
      </c>
      <c r="M29" s="217">
        <f>+K29*C29</f>
        <v>417972.50000000006</v>
      </c>
      <c r="N29" s="232">
        <f>C29+D29+J29+M29+G29</f>
        <v>1582145.5</v>
      </c>
    </row>
    <row r="30" spans="1:14" ht="15.6" thickTop="1" thickBot="1" x14ac:dyDescent="0.35">
      <c r="A30" s="122">
        <f t="shared" si="8"/>
        <v>28</v>
      </c>
      <c r="B30" s="169">
        <v>105568</v>
      </c>
      <c r="C30" s="217">
        <f>'Salario Base, Anualidades y CP'!B33</f>
        <v>835450</v>
      </c>
      <c r="D30" s="218">
        <v>191868</v>
      </c>
      <c r="E30" s="184">
        <v>1</v>
      </c>
      <c r="F30" s="237">
        <f>+'Salario Base, Anualidades y CP'!D33</f>
        <v>16062</v>
      </c>
      <c r="G30" s="218">
        <f t="shared" si="3"/>
        <v>16062</v>
      </c>
      <c r="H30" s="147">
        <v>57.5</v>
      </c>
      <c r="I30" s="229">
        <f>+'Salario Base, Anualidades y CP'!B47</f>
        <v>2273</v>
      </c>
      <c r="J30" s="217">
        <f t="shared" si="7"/>
        <v>130697.5</v>
      </c>
      <c r="K30" s="21">
        <v>0.55000000000000004</v>
      </c>
      <c r="L30" s="217">
        <v>0</v>
      </c>
      <c r="M30" s="217">
        <f>+K30*C30</f>
        <v>459497.50000000006</v>
      </c>
      <c r="N30" s="232">
        <f>C30+D30+G30+J30+M30</f>
        <v>1633575</v>
      </c>
    </row>
    <row r="31" spans="1:14" s="27" customFormat="1" ht="15.6" thickTop="1" thickBot="1" x14ac:dyDescent="0.35">
      <c r="A31" s="122">
        <f t="shared" si="8"/>
        <v>29</v>
      </c>
      <c r="B31" s="169">
        <v>371911</v>
      </c>
      <c r="C31" s="217">
        <f>'Salario Base, Anualidades y CP'!B38</f>
        <v>699500</v>
      </c>
      <c r="D31" s="218">
        <v>13352</v>
      </c>
      <c r="E31" s="183">
        <v>1</v>
      </c>
      <c r="F31" s="224">
        <f>+'Salario Base, Anualidades y CP'!D38</f>
        <v>13425</v>
      </c>
      <c r="G31" s="218">
        <f t="shared" si="3"/>
        <v>13425</v>
      </c>
      <c r="H31" s="142">
        <v>26</v>
      </c>
      <c r="I31" s="229">
        <f>+'Salario Base, Anualidades y CP'!B47</f>
        <v>2273</v>
      </c>
      <c r="J31" s="217">
        <f t="shared" si="7"/>
        <v>59098</v>
      </c>
      <c r="K31" s="30">
        <v>0.55000000000000004</v>
      </c>
      <c r="L31" s="217">
        <v>0</v>
      </c>
      <c r="M31" s="217">
        <f>+K31*C31</f>
        <v>384725.00000000006</v>
      </c>
      <c r="N31" s="232">
        <f>C31+D31+G31+J31+M31</f>
        <v>1170100</v>
      </c>
    </row>
    <row r="32" spans="1:14" s="27" customFormat="1" ht="15.6" thickTop="1" thickBot="1" x14ac:dyDescent="0.35">
      <c r="A32" s="122">
        <f t="shared" si="8"/>
        <v>30</v>
      </c>
      <c r="B32" s="169">
        <v>96887</v>
      </c>
      <c r="C32" s="217">
        <f>'Salario Base, Anualidades y CP'!B39</f>
        <v>759950</v>
      </c>
      <c r="D32" s="218">
        <v>145250</v>
      </c>
      <c r="E32" s="183">
        <v>1</v>
      </c>
      <c r="F32" s="236">
        <f>+'Salario Base, Anualidades y CP'!D39</f>
        <v>14598</v>
      </c>
      <c r="G32" s="218">
        <f t="shared" si="3"/>
        <v>14598</v>
      </c>
      <c r="H32" s="142">
        <v>49.5</v>
      </c>
      <c r="I32" s="229">
        <f>+'Salario Base, Anualidades y CP'!B47</f>
        <v>2273</v>
      </c>
      <c r="J32" s="217">
        <f t="shared" si="7"/>
        <v>112513.5</v>
      </c>
      <c r="K32" s="30">
        <v>0.55000000000000004</v>
      </c>
      <c r="L32" s="217">
        <v>0</v>
      </c>
      <c r="M32" s="217">
        <f>+K32*C32</f>
        <v>417972.50000000006</v>
      </c>
      <c r="N32" s="232">
        <f>C32+D32+G32+J32+M32</f>
        <v>1450284</v>
      </c>
    </row>
    <row r="33" spans="1:15" ht="15.6" thickTop="1" thickBot="1" x14ac:dyDescent="0.35">
      <c r="A33" s="122">
        <f t="shared" si="8"/>
        <v>31</v>
      </c>
      <c r="B33" s="169">
        <v>97542</v>
      </c>
      <c r="C33" s="217">
        <f>'Salario Base, Anualidades y CP'!B32</f>
        <v>835450</v>
      </c>
      <c r="D33" s="218">
        <v>223846</v>
      </c>
      <c r="E33" s="183">
        <v>1</v>
      </c>
      <c r="F33" s="226">
        <f>+'Salario Base, Anualidades y CP'!D32</f>
        <v>16062</v>
      </c>
      <c r="G33" s="218">
        <f t="shared" ref="G33:G39" si="9">E33*F33</f>
        <v>16062</v>
      </c>
      <c r="H33" s="147">
        <v>40.5</v>
      </c>
      <c r="I33" s="229">
        <f>+'Salario Base, Anualidades y CP'!B47</f>
        <v>2273</v>
      </c>
      <c r="J33" s="217">
        <f t="shared" si="7"/>
        <v>92056.5</v>
      </c>
      <c r="K33" s="21">
        <v>0.65</v>
      </c>
      <c r="L33" s="217">
        <f>K33*C33</f>
        <v>543042.5</v>
      </c>
      <c r="M33" s="217">
        <v>0</v>
      </c>
      <c r="N33" s="232">
        <f>+C33+D33+G33+J33+L33</f>
        <v>1710457</v>
      </c>
    </row>
    <row r="34" spans="1:15" ht="15.6" thickTop="1" thickBot="1" x14ac:dyDescent="0.35">
      <c r="A34" s="122">
        <f t="shared" ref="A34:A39" si="10">+A33+1</f>
        <v>32</v>
      </c>
      <c r="B34" s="169">
        <v>105672</v>
      </c>
      <c r="C34" s="217">
        <f>'Salario Base, Anualidades y CP'!B28</f>
        <v>617650</v>
      </c>
      <c r="D34" s="218">
        <v>199988</v>
      </c>
      <c r="E34" s="184">
        <v>1</v>
      </c>
      <c r="F34" s="226">
        <f>+'Salario Base, Anualidades y CP'!D28</f>
        <v>11837</v>
      </c>
      <c r="G34" s="218">
        <f t="shared" si="9"/>
        <v>11837</v>
      </c>
      <c r="H34" s="147">
        <v>22</v>
      </c>
      <c r="I34" s="229">
        <f>+'Salario Base, Anualidades y CP'!B47</f>
        <v>2273</v>
      </c>
      <c r="J34" s="217">
        <f t="shared" si="7"/>
        <v>50006</v>
      </c>
      <c r="K34" s="21">
        <v>0.65</v>
      </c>
      <c r="L34" s="217">
        <f>K34*C34</f>
        <v>401472.5</v>
      </c>
      <c r="M34" s="217">
        <v>0</v>
      </c>
      <c r="N34" s="232">
        <f>+C34+D34+G34+J34+L34</f>
        <v>1280953.5</v>
      </c>
    </row>
    <row r="35" spans="1:15" ht="15.6" thickTop="1" thickBot="1" x14ac:dyDescent="0.35">
      <c r="A35" s="122">
        <f t="shared" si="10"/>
        <v>33</v>
      </c>
      <c r="B35" s="169">
        <v>105561</v>
      </c>
      <c r="C35" s="217">
        <f>'Salario Base, Anualidades y CP'!B27</f>
        <v>583900</v>
      </c>
      <c r="D35" s="218">
        <v>133308</v>
      </c>
      <c r="E35" s="184">
        <v>1</v>
      </c>
      <c r="F35" s="226">
        <f>+'Salario Base, Anualidades y CP'!D27</f>
        <v>11182</v>
      </c>
      <c r="G35" s="218">
        <f t="shared" si="9"/>
        <v>11182</v>
      </c>
      <c r="H35" s="147">
        <v>29</v>
      </c>
      <c r="I35" s="229">
        <f>+'Salario Base, Anualidades y CP'!B47</f>
        <v>2273</v>
      </c>
      <c r="J35" s="217">
        <f t="shared" si="7"/>
        <v>65917</v>
      </c>
      <c r="K35" s="21">
        <v>0.3</v>
      </c>
      <c r="L35" s="217">
        <f>K35*C35</f>
        <v>175170</v>
      </c>
      <c r="M35" s="217">
        <v>0</v>
      </c>
      <c r="N35" s="232">
        <f>+C35+D35+G35+J35+L35</f>
        <v>969477</v>
      </c>
    </row>
    <row r="36" spans="1:15" ht="15.6" thickTop="1" thickBot="1" x14ac:dyDescent="0.35">
      <c r="A36" s="122">
        <f t="shared" si="10"/>
        <v>34</v>
      </c>
      <c r="B36" s="169">
        <v>105681</v>
      </c>
      <c r="C36" s="217">
        <f>'Salario Base, Anualidades y CP'!B26</f>
        <v>526050</v>
      </c>
      <c r="D36" s="218">
        <v>129831</v>
      </c>
      <c r="E36" s="184">
        <v>1</v>
      </c>
      <c r="F36" s="226">
        <f>+'Salario Base, Anualidades y CP'!D26</f>
        <v>10060</v>
      </c>
      <c r="G36" s="218">
        <f t="shared" si="9"/>
        <v>10060</v>
      </c>
      <c r="H36" s="147">
        <v>29</v>
      </c>
      <c r="I36" s="229">
        <f>+'Salario Base, Anualidades y CP'!B47</f>
        <v>2273</v>
      </c>
      <c r="J36" s="217">
        <f t="shared" si="7"/>
        <v>65917</v>
      </c>
      <c r="K36" s="21">
        <v>0.3</v>
      </c>
      <c r="L36" s="217">
        <f>K36*C36</f>
        <v>157815</v>
      </c>
      <c r="M36" s="217">
        <v>0</v>
      </c>
      <c r="N36" s="232">
        <f>+C36+D36+G36+J36+L36</f>
        <v>889673</v>
      </c>
    </row>
    <row r="37" spans="1:15" s="27" customFormat="1" ht="15.6" thickTop="1" thickBot="1" x14ac:dyDescent="0.35">
      <c r="A37" s="122">
        <f t="shared" si="10"/>
        <v>35</v>
      </c>
      <c r="B37" s="169">
        <v>373714</v>
      </c>
      <c r="C37" s="217">
        <f>'Salario Base, Anualidades y CP'!B26</f>
        <v>526050</v>
      </c>
      <c r="D37" s="218">
        <v>179766</v>
      </c>
      <c r="E37" s="196">
        <v>1</v>
      </c>
      <c r="F37" s="224">
        <f>+'Salario Base, Anualidades y CP'!D26</f>
        <v>10060</v>
      </c>
      <c r="G37" s="218">
        <f t="shared" si="9"/>
        <v>10060</v>
      </c>
      <c r="H37" s="142">
        <v>11</v>
      </c>
      <c r="I37" s="229">
        <f>+'Salario Base, Anualidades y CP'!B47</f>
        <v>2273</v>
      </c>
      <c r="J37" s="217">
        <f t="shared" si="7"/>
        <v>25003</v>
      </c>
      <c r="K37" s="114">
        <v>0.3</v>
      </c>
      <c r="L37" s="217">
        <f>K37*C37</f>
        <v>157815</v>
      </c>
      <c r="M37" s="217">
        <v>0</v>
      </c>
      <c r="N37" s="232">
        <f>C37+D37+G37+J37+L37</f>
        <v>898694</v>
      </c>
    </row>
    <row r="38" spans="1:15" ht="15.6" thickTop="1" thickBot="1" x14ac:dyDescent="0.35">
      <c r="A38" s="141">
        <f t="shared" si="10"/>
        <v>36</v>
      </c>
      <c r="B38" s="169">
        <v>105559</v>
      </c>
      <c r="C38" s="217">
        <f>'Salario Base, Anualidades y CP'!B26</f>
        <v>526050</v>
      </c>
      <c r="D38" s="218">
        <v>0</v>
      </c>
      <c r="E38" s="184"/>
      <c r="F38" s="226">
        <f>+'Salario Base, Anualidades y CP'!D27</f>
        <v>11182</v>
      </c>
      <c r="G38" s="218">
        <f t="shared" si="9"/>
        <v>0</v>
      </c>
      <c r="H38" s="149"/>
      <c r="I38" s="229">
        <f>+'Salario Base, Anualidades y CP'!B47</f>
        <v>2273</v>
      </c>
      <c r="J38" s="217">
        <f>H38*I38</f>
        <v>0</v>
      </c>
      <c r="K38" s="21">
        <v>0.45</v>
      </c>
      <c r="L38" s="217">
        <f>+K38*C38</f>
        <v>236722.5</v>
      </c>
      <c r="M38" s="217">
        <v>0</v>
      </c>
      <c r="N38" s="232">
        <f>C38+D38+G38+J38+L38</f>
        <v>762772.5</v>
      </c>
    </row>
    <row r="39" spans="1:15" s="115" customFormat="1" ht="15.6" thickTop="1" thickBot="1" x14ac:dyDescent="0.35">
      <c r="A39" s="122">
        <f t="shared" si="10"/>
        <v>37</v>
      </c>
      <c r="B39" s="169">
        <v>371914</v>
      </c>
      <c r="C39" s="217">
        <f>'Salario Base, Anualidades y CP'!B44</f>
        <v>362950</v>
      </c>
      <c r="D39" s="218">
        <v>109744</v>
      </c>
      <c r="E39" s="196">
        <v>1</v>
      </c>
      <c r="F39" s="224">
        <f>+'Salario Base, Anualidades y CP'!D44</f>
        <v>9028</v>
      </c>
      <c r="G39" s="218">
        <f t="shared" si="9"/>
        <v>9028</v>
      </c>
      <c r="H39" s="142">
        <v>0</v>
      </c>
      <c r="I39" s="229">
        <f>+'Salario Base, Anualidades y CP'!B47</f>
        <v>2273</v>
      </c>
      <c r="J39" s="217">
        <f>+H39*I39</f>
        <v>0</v>
      </c>
      <c r="K39" s="114">
        <v>0.25</v>
      </c>
      <c r="L39" s="217">
        <f>K39*C39</f>
        <v>90737.5</v>
      </c>
      <c r="M39" s="217">
        <v>0</v>
      </c>
      <c r="N39" s="232">
        <f>C39+D39+G39+J39+L39</f>
        <v>572459.5</v>
      </c>
    </row>
    <row r="40" spans="1:15" s="27" customFormat="1" ht="15.6" thickTop="1" thickBot="1" x14ac:dyDescent="0.35">
      <c r="A40" s="122">
        <f t="shared" ref="A40:A45" si="11">+A39+1</f>
        <v>38</v>
      </c>
      <c r="B40" s="169">
        <v>97545</v>
      </c>
      <c r="C40" s="217">
        <f>'Salario Base, Anualidades y CP'!B45</f>
        <v>1302650</v>
      </c>
      <c r="D40" s="218">
        <v>480149</v>
      </c>
      <c r="E40" s="184"/>
      <c r="F40" s="224">
        <f>+'Salario Base, Anualidades y CP'!D45</f>
        <v>25271</v>
      </c>
      <c r="G40" s="218">
        <f t="shared" ref="G40:G47" si="12">E40*F40</f>
        <v>0</v>
      </c>
      <c r="H40" s="147">
        <v>42</v>
      </c>
      <c r="I40" s="229">
        <f>'Salario Base, Anualidades y CP'!B47</f>
        <v>2273</v>
      </c>
      <c r="J40" s="217">
        <f>+I40*H40</f>
        <v>95466</v>
      </c>
      <c r="K40" s="30">
        <v>0.65</v>
      </c>
      <c r="L40" s="217">
        <f>+K40*C40</f>
        <v>846722.5</v>
      </c>
      <c r="M40" s="217">
        <v>0</v>
      </c>
      <c r="N40" s="232">
        <f>C40+D40+G40+J40+L40</f>
        <v>2724987.5</v>
      </c>
    </row>
    <row r="41" spans="1:15" s="11" customFormat="1" ht="15.6" thickTop="1" thickBot="1" x14ac:dyDescent="0.35">
      <c r="A41" s="122">
        <f t="shared" si="11"/>
        <v>39</v>
      </c>
      <c r="B41" s="169">
        <v>99325</v>
      </c>
      <c r="C41" s="217">
        <f>'Salario Base, Anualidades y CP'!B33</f>
        <v>835450</v>
      </c>
      <c r="D41" s="218">
        <v>447692</v>
      </c>
      <c r="E41" s="184">
        <v>1</v>
      </c>
      <c r="F41" s="226">
        <f>'Salario Base, Anualidades y CP'!D33</f>
        <v>16062</v>
      </c>
      <c r="G41" s="218">
        <f t="shared" si="12"/>
        <v>16062</v>
      </c>
      <c r="H41" s="149">
        <v>85</v>
      </c>
      <c r="I41" s="230">
        <f>+'Salario Base, Anualidades y CP'!B47</f>
        <v>2273</v>
      </c>
      <c r="J41" s="217">
        <f>+H41*I41</f>
        <v>193205</v>
      </c>
      <c r="K41" s="21">
        <v>0.55000000000000004</v>
      </c>
      <c r="L41" s="217">
        <v>0</v>
      </c>
      <c r="M41" s="217">
        <f>+K41*C41</f>
        <v>459497.50000000006</v>
      </c>
      <c r="N41" s="232">
        <f>+C41+D41+G41+J41+L41+M41</f>
        <v>1951906.5</v>
      </c>
    </row>
    <row r="42" spans="1:15" s="11" customFormat="1" ht="15.6" thickTop="1" thickBot="1" x14ac:dyDescent="0.35">
      <c r="A42" s="122">
        <f t="shared" si="11"/>
        <v>40</v>
      </c>
      <c r="B42" s="169">
        <v>26538</v>
      </c>
      <c r="C42" s="217">
        <f>'Salario Base, Anualidades y CP'!B37</f>
        <v>617650</v>
      </c>
      <c r="D42" s="218">
        <v>141168</v>
      </c>
      <c r="E42" s="184">
        <v>1</v>
      </c>
      <c r="F42" s="226">
        <f>+'Salario Base, Anualidades y CP'!D37</f>
        <v>11837</v>
      </c>
      <c r="G42" s="218">
        <f t="shared" si="12"/>
        <v>11837</v>
      </c>
      <c r="H42" s="149">
        <v>20</v>
      </c>
      <c r="I42" s="230">
        <f>+'Salario Base, Anualidades y CP'!B47</f>
        <v>2273</v>
      </c>
      <c r="J42" s="217">
        <f>+H42*I42</f>
        <v>45460</v>
      </c>
      <c r="K42" s="31">
        <v>0.55000000000000004</v>
      </c>
      <c r="L42" s="217">
        <v>0</v>
      </c>
      <c r="M42" s="217">
        <f>+K42*C42</f>
        <v>339707.5</v>
      </c>
      <c r="N42" s="232">
        <f>+C42+D42+G42+J42+L42+M42</f>
        <v>1155822.5</v>
      </c>
    </row>
    <row r="43" spans="1:15" ht="15.6" thickTop="1" thickBot="1" x14ac:dyDescent="0.35">
      <c r="A43" s="122">
        <f t="shared" si="11"/>
        <v>41</v>
      </c>
      <c r="B43" s="169">
        <v>1528</v>
      </c>
      <c r="C43" s="217">
        <f>'Salario Base, Anualidades y CP'!B24</f>
        <v>304300</v>
      </c>
      <c r="D43" s="218">
        <v>164616</v>
      </c>
      <c r="E43" s="184">
        <v>1</v>
      </c>
      <c r="F43" s="226">
        <f>+'Salario Base, Anualidades y CP'!D24</f>
        <v>7539</v>
      </c>
      <c r="G43" s="218">
        <f t="shared" si="12"/>
        <v>7539</v>
      </c>
      <c r="H43" s="149">
        <v>0</v>
      </c>
      <c r="I43" s="230">
        <f>+'Salario Base, Anualidades y CP'!B47</f>
        <v>2273</v>
      </c>
      <c r="J43" s="217">
        <f>+H43*I43</f>
        <v>0</v>
      </c>
      <c r="K43" s="7">
        <v>0</v>
      </c>
      <c r="L43" s="217">
        <v>0</v>
      </c>
      <c r="M43" s="217">
        <v>0</v>
      </c>
      <c r="N43" s="232">
        <f>+C43+D43+G43+J43+L43+M43</f>
        <v>476455</v>
      </c>
    </row>
    <row r="44" spans="1:15" s="115" customFormat="1" ht="15.6" thickTop="1" thickBot="1" x14ac:dyDescent="0.35">
      <c r="A44" s="122">
        <f t="shared" si="11"/>
        <v>42</v>
      </c>
      <c r="B44" s="169">
        <v>373710</v>
      </c>
      <c r="C44" s="217">
        <f>'Salario Base, Anualidades y CP'!B43</f>
        <v>435000</v>
      </c>
      <c r="D44" s="218">
        <v>98652</v>
      </c>
      <c r="E44" s="183">
        <v>1</v>
      </c>
      <c r="F44" s="224">
        <f>+'Salario Base, Anualidades y CP'!D43</f>
        <v>10859</v>
      </c>
      <c r="G44" s="218">
        <f t="shared" si="12"/>
        <v>10859</v>
      </c>
      <c r="H44" s="148">
        <v>0</v>
      </c>
      <c r="I44" s="230">
        <f>+'Salario Base, Anualidades y CP'!B47</f>
        <v>2273</v>
      </c>
      <c r="J44" s="217">
        <v>0</v>
      </c>
      <c r="K44" s="26">
        <v>0</v>
      </c>
      <c r="L44" s="217"/>
      <c r="M44" s="217"/>
      <c r="N44" s="232">
        <f>C44+D44+G44</f>
        <v>544511</v>
      </c>
    </row>
    <row r="45" spans="1:15" ht="15.6" thickTop="1" thickBot="1" x14ac:dyDescent="0.35">
      <c r="A45" s="122">
        <f t="shared" si="11"/>
        <v>43</v>
      </c>
      <c r="B45" s="169">
        <v>330005</v>
      </c>
      <c r="C45" s="219">
        <f>'Salario Base, Anualidades y CP'!B18</f>
        <v>1475250</v>
      </c>
      <c r="D45" s="221">
        <v>795256</v>
      </c>
      <c r="E45" s="183">
        <v>1</v>
      </c>
      <c r="F45" s="225">
        <f>+'Salario Base, Anualidades y CP'!D18</f>
        <v>28474</v>
      </c>
      <c r="G45" s="218">
        <f t="shared" si="12"/>
        <v>28474</v>
      </c>
      <c r="H45" s="146">
        <v>88.5</v>
      </c>
      <c r="I45" s="230">
        <f>+'Salario Base, Anualidades y CP'!B47</f>
        <v>2273</v>
      </c>
      <c r="J45" s="219">
        <f>I45*H45</f>
        <v>201160.5</v>
      </c>
      <c r="K45" s="45">
        <v>0.55000000000000004</v>
      </c>
      <c r="L45" s="219">
        <v>0</v>
      </c>
      <c r="M45" s="219">
        <f>C45*K45</f>
        <v>811387.50000000012</v>
      </c>
      <c r="N45" s="235">
        <f>C45+D45+G45+J45+M45</f>
        <v>3311528</v>
      </c>
    </row>
    <row r="46" spans="1:15" s="11" customFormat="1" ht="15.6" thickTop="1" thickBot="1" x14ac:dyDescent="0.35">
      <c r="A46" s="122">
        <f t="shared" ref="A46:A51" si="13">+A45+1</f>
        <v>44</v>
      </c>
      <c r="B46" s="169">
        <v>105569</v>
      </c>
      <c r="C46" s="217">
        <f>'Salario Base, Anualidades y CP'!B41</f>
        <v>343050</v>
      </c>
      <c r="D46" s="221">
        <v>0</v>
      </c>
      <c r="E46" s="184">
        <v>0</v>
      </c>
      <c r="F46" s="226">
        <f>+'Salario Base, Anualidades y CP'!D41</f>
        <v>8523</v>
      </c>
      <c r="G46" s="218">
        <f t="shared" si="12"/>
        <v>0</v>
      </c>
      <c r="H46" s="152">
        <v>0</v>
      </c>
      <c r="I46" s="230">
        <v>0</v>
      </c>
      <c r="J46" s="219">
        <f t="shared" ref="J46:J51" si="14">I46*H46</f>
        <v>0</v>
      </c>
      <c r="K46" s="7">
        <v>0</v>
      </c>
      <c r="L46" s="217">
        <v>0</v>
      </c>
      <c r="M46" s="217">
        <v>0</v>
      </c>
      <c r="N46" s="235">
        <f>C46+D46+G46+J46+M46</f>
        <v>343050</v>
      </c>
    </row>
    <row r="47" spans="1:15" ht="15.6" thickTop="1" thickBot="1" x14ac:dyDescent="0.35">
      <c r="A47" s="122">
        <f>+A46+1</f>
        <v>45</v>
      </c>
      <c r="B47" s="169">
        <v>105664</v>
      </c>
      <c r="C47" s="217">
        <f>'Salario Base, Anualidades y CP'!B39</f>
        <v>759950</v>
      </c>
      <c r="D47" s="221">
        <v>130725</v>
      </c>
      <c r="E47" s="184">
        <v>1</v>
      </c>
      <c r="F47" s="226">
        <f>+'Salario Base, Anualidades y CP'!D39</f>
        <v>14598</v>
      </c>
      <c r="G47" s="221">
        <f t="shared" si="12"/>
        <v>14598</v>
      </c>
      <c r="H47" s="147">
        <v>45</v>
      </c>
      <c r="I47" s="230">
        <f>+'Salario Base, Anualidades y CP'!B47</f>
        <v>2273</v>
      </c>
      <c r="J47" s="219">
        <f t="shared" si="14"/>
        <v>102285</v>
      </c>
      <c r="K47" s="21">
        <v>0.55000000000000004</v>
      </c>
      <c r="L47" s="217">
        <v>0</v>
      </c>
      <c r="M47" s="217">
        <f t="shared" ref="M47:M52" si="15">+K47*C47</f>
        <v>417972.50000000006</v>
      </c>
      <c r="N47" s="232">
        <f>C47+D47+G47+J47+M47</f>
        <v>1425530.5</v>
      </c>
    </row>
    <row r="48" spans="1:15" s="11" customFormat="1" ht="15.6" thickTop="1" thickBot="1" x14ac:dyDescent="0.35">
      <c r="A48" s="122">
        <f t="shared" si="13"/>
        <v>46</v>
      </c>
      <c r="B48" s="169">
        <v>105562</v>
      </c>
      <c r="C48" s="217">
        <f>'Salario Base, Anualidades y CP'!B39</f>
        <v>759950</v>
      </c>
      <c r="D48" s="221">
        <v>275975</v>
      </c>
      <c r="E48" s="184">
        <v>1</v>
      </c>
      <c r="F48" s="226">
        <f>+'Salario Base, Anualidades y CP'!D39</f>
        <v>14598</v>
      </c>
      <c r="G48" s="221">
        <f t="shared" ref="G48:G51" si="16">E48*F48</f>
        <v>14598</v>
      </c>
      <c r="H48" s="147">
        <v>66.5</v>
      </c>
      <c r="I48" s="230">
        <f>+'Salario Base, Anualidades y CP'!B47</f>
        <v>2273</v>
      </c>
      <c r="J48" s="219">
        <f t="shared" si="14"/>
        <v>151154.5</v>
      </c>
      <c r="K48" s="21">
        <v>0.55000000000000004</v>
      </c>
      <c r="L48" s="217">
        <v>0</v>
      </c>
      <c r="M48" s="217">
        <f t="shared" si="15"/>
        <v>417972.50000000006</v>
      </c>
      <c r="N48" s="232">
        <f t="shared" ref="N48:N49" si="17">C48+D48+G48+J48+M48</f>
        <v>1619650</v>
      </c>
      <c r="O48" s="11" t="s">
        <v>365</v>
      </c>
    </row>
    <row r="49" spans="1:20" ht="15.6" thickTop="1" thickBot="1" x14ac:dyDescent="0.35">
      <c r="A49" s="122">
        <f>+A48+1</f>
        <v>47</v>
      </c>
      <c r="B49" s="169">
        <v>330008</v>
      </c>
      <c r="C49" s="217">
        <f>'Salario Base, Anualidades y CP'!B38</f>
        <v>699500</v>
      </c>
      <c r="D49" s="218">
        <v>0</v>
      </c>
      <c r="E49" s="184">
        <v>0</v>
      </c>
      <c r="F49" s="226">
        <f>+'Salario Base, Anualidades y CP'!D38</f>
        <v>13425</v>
      </c>
      <c r="G49" s="221">
        <f t="shared" si="16"/>
        <v>0</v>
      </c>
      <c r="H49" s="147"/>
      <c r="I49" s="229">
        <f>+'Salario Base, Anualidades y CP'!B47</f>
        <v>2273</v>
      </c>
      <c r="J49" s="217">
        <f>+H49*I49</f>
        <v>0</v>
      </c>
      <c r="K49" s="21">
        <v>0.55000000000000004</v>
      </c>
      <c r="L49" s="217">
        <v>0</v>
      </c>
      <c r="M49" s="217">
        <f t="shared" si="15"/>
        <v>384725.00000000006</v>
      </c>
      <c r="N49" s="232">
        <f t="shared" si="17"/>
        <v>1084225</v>
      </c>
    </row>
    <row r="50" spans="1:20" s="27" customFormat="1" ht="15.6" thickTop="1" thickBot="1" x14ac:dyDescent="0.35">
      <c r="A50" s="122">
        <f>+A49+1</f>
        <v>48</v>
      </c>
      <c r="B50" s="169">
        <v>105567</v>
      </c>
      <c r="C50" s="217">
        <f>'Salario Base, Anualidades y CP'!B35</f>
        <v>968950</v>
      </c>
      <c r="D50" s="218">
        <v>278685</v>
      </c>
      <c r="E50" s="184">
        <v>1</v>
      </c>
      <c r="F50" s="226">
        <f>+'Salario Base, Anualidades y CP'!D35</f>
        <v>18652</v>
      </c>
      <c r="G50" s="221">
        <f t="shared" si="16"/>
        <v>18652</v>
      </c>
      <c r="H50" s="142">
        <v>38.5</v>
      </c>
      <c r="I50" s="230">
        <f>+'Salario Base, Anualidades y CP'!B47</f>
        <v>2273</v>
      </c>
      <c r="J50" s="217">
        <f t="shared" si="14"/>
        <v>87510.5</v>
      </c>
      <c r="K50" s="21">
        <v>0.55000000000000004</v>
      </c>
      <c r="L50" s="217">
        <v>0</v>
      </c>
      <c r="M50" s="217">
        <f t="shared" si="15"/>
        <v>532922.5</v>
      </c>
      <c r="N50" s="232">
        <f>C50+D50+G50+J50+M50</f>
        <v>1886720</v>
      </c>
    </row>
    <row r="51" spans="1:20" ht="15.6" thickTop="1" thickBot="1" x14ac:dyDescent="0.35">
      <c r="A51" s="122">
        <f t="shared" si="13"/>
        <v>49</v>
      </c>
      <c r="B51" s="169">
        <v>112453</v>
      </c>
      <c r="C51" s="217">
        <f>'Salario Base, Anualidades y CP'!B39</f>
        <v>759950</v>
      </c>
      <c r="D51" s="221">
        <v>377650</v>
      </c>
      <c r="E51" s="184">
        <v>1</v>
      </c>
      <c r="F51" s="226">
        <f>+'Salario Base, Anualidades y CP'!D39</f>
        <v>14598</v>
      </c>
      <c r="G51" s="221">
        <f t="shared" si="16"/>
        <v>14598</v>
      </c>
      <c r="H51" s="147">
        <v>108.5</v>
      </c>
      <c r="I51" s="230">
        <f>+'Salario Base, Anualidades y CP'!B47</f>
        <v>2273</v>
      </c>
      <c r="J51" s="219">
        <f t="shared" si="14"/>
        <v>246620.5</v>
      </c>
      <c r="K51" s="21">
        <v>0.55000000000000004</v>
      </c>
      <c r="L51" s="217">
        <v>0</v>
      </c>
      <c r="M51" s="217">
        <f t="shared" si="15"/>
        <v>417972.50000000006</v>
      </c>
      <c r="N51" s="232">
        <f>C51+D51+G51+J51+M51</f>
        <v>1816791</v>
      </c>
    </row>
    <row r="52" spans="1:20" s="11" customFormat="1" ht="15.6" thickTop="1" thickBot="1" x14ac:dyDescent="0.35">
      <c r="A52" s="122">
        <f>+A51+1</f>
        <v>50</v>
      </c>
      <c r="B52" s="169">
        <v>330002</v>
      </c>
      <c r="C52" s="217">
        <f>'Salario Base, Anualidades y CP'!B35</f>
        <v>968950</v>
      </c>
      <c r="D52" s="218">
        <v>538791</v>
      </c>
      <c r="E52" s="184">
        <v>1</v>
      </c>
      <c r="F52" s="226">
        <f>'Salario Base, Anualidades y CP'!D35</f>
        <v>18652</v>
      </c>
      <c r="G52" s="218">
        <f t="shared" ref="G52:G60" si="18">E52*F52</f>
        <v>18652</v>
      </c>
      <c r="H52" s="149">
        <v>113</v>
      </c>
      <c r="I52" s="230">
        <f>+'Salario Base, Anualidades y CP'!B47</f>
        <v>2273</v>
      </c>
      <c r="J52" s="217">
        <f t="shared" ref="J52:J64" si="19">+H52*I52</f>
        <v>256849</v>
      </c>
      <c r="K52" s="21">
        <v>0.55000000000000004</v>
      </c>
      <c r="L52" s="217">
        <v>0</v>
      </c>
      <c r="M52" s="217">
        <f t="shared" si="15"/>
        <v>532922.5</v>
      </c>
      <c r="N52" s="232">
        <f>+C52+D52+G52+J52+L52+M52</f>
        <v>2316164.5</v>
      </c>
    </row>
    <row r="53" spans="1:20" ht="15.6" thickTop="1" thickBot="1" x14ac:dyDescent="0.35">
      <c r="A53" s="122">
        <f>+A52+1</f>
        <v>51</v>
      </c>
      <c r="B53" s="169">
        <v>373709</v>
      </c>
      <c r="C53" s="217">
        <f>'Salario Base, Anualidades y CP'!B39</f>
        <v>759950</v>
      </c>
      <c r="D53" s="218">
        <v>290500</v>
      </c>
      <c r="E53" s="197">
        <v>1</v>
      </c>
      <c r="F53" s="237">
        <f>'Salario Base, Anualidades y CP'!D39</f>
        <v>14598</v>
      </c>
      <c r="G53" s="218">
        <f t="shared" si="18"/>
        <v>14598</v>
      </c>
      <c r="H53" s="142">
        <v>56</v>
      </c>
      <c r="I53" s="230">
        <f>'Salario Base, Anualidades y CP'!B47</f>
        <v>2273</v>
      </c>
      <c r="J53" s="217">
        <f t="shared" si="19"/>
        <v>127288</v>
      </c>
      <c r="K53" s="140">
        <v>0.55000000000000004</v>
      </c>
      <c r="L53" s="217">
        <v>0</v>
      </c>
      <c r="M53" s="217">
        <f>C53*K53</f>
        <v>417972.50000000006</v>
      </c>
      <c r="N53" s="232">
        <f>+C53+D53+G53+J53+L53+M53</f>
        <v>1610308.5</v>
      </c>
    </row>
    <row r="54" spans="1:20" ht="15.6" thickTop="1" thickBot="1" x14ac:dyDescent="0.35">
      <c r="A54" s="122">
        <f>+A53+1</f>
        <v>52</v>
      </c>
      <c r="B54" s="169">
        <v>330011</v>
      </c>
      <c r="C54" s="217">
        <f>+'Salario Base, Anualidades y CP'!B29</f>
        <v>699500</v>
      </c>
      <c r="D54" s="218">
        <v>106816</v>
      </c>
      <c r="E54" s="184">
        <v>1</v>
      </c>
      <c r="F54" s="226">
        <f>'Salario Base, Anualidades y CP'!D29</f>
        <v>13425</v>
      </c>
      <c r="G54" s="218">
        <f t="shared" si="18"/>
        <v>13425</v>
      </c>
      <c r="H54" s="147">
        <v>53.5</v>
      </c>
      <c r="I54" s="230">
        <f>+'Salario Base, Anualidades y CP'!B47</f>
        <v>2273</v>
      </c>
      <c r="J54" s="217">
        <f t="shared" si="19"/>
        <v>121605.5</v>
      </c>
      <c r="K54" s="21">
        <v>0.55000000000000004</v>
      </c>
      <c r="L54" s="217">
        <f>K54*C54</f>
        <v>384725.00000000006</v>
      </c>
      <c r="M54" s="217">
        <v>0</v>
      </c>
      <c r="N54" s="232">
        <f>+C54+D54+G54+J54+L54+M54</f>
        <v>1326071.5</v>
      </c>
    </row>
    <row r="55" spans="1:20" s="11" customFormat="1" ht="15.6" thickTop="1" thickBot="1" x14ac:dyDescent="0.35">
      <c r="A55" s="122">
        <f>+A54+1</f>
        <v>53</v>
      </c>
      <c r="B55" s="169">
        <v>330006</v>
      </c>
      <c r="C55" s="217">
        <f>'Salario Base, Anualidades y CP'!B16</f>
        <v>1475250</v>
      </c>
      <c r="D55" s="218">
        <v>0</v>
      </c>
      <c r="E55" s="183">
        <v>1</v>
      </c>
      <c r="F55" s="224">
        <f>+'Salario Base, Anualidades y CP'!D16</f>
        <v>28474</v>
      </c>
      <c r="G55" s="218">
        <f t="shared" si="18"/>
        <v>28474</v>
      </c>
      <c r="H55" s="148">
        <v>32</v>
      </c>
      <c r="I55" s="230">
        <f>+'Salario Base, Anualidades y CP'!B47</f>
        <v>2273</v>
      </c>
      <c r="J55" s="217">
        <f t="shared" si="19"/>
        <v>72736</v>
      </c>
      <c r="K55" s="30">
        <v>0.55000000000000004</v>
      </c>
      <c r="L55" s="217">
        <v>0</v>
      </c>
      <c r="M55" s="217">
        <f t="shared" ref="M55:M63" si="20">+K55*C55</f>
        <v>811387.50000000012</v>
      </c>
      <c r="N55" s="232">
        <f>+C55+D55+G55+J55+M55</f>
        <v>2387847.5</v>
      </c>
    </row>
    <row r="56" spans="1:20" s="11" customFormat="1" ht="15.6" thickTop="1" thickBot="1" x14ac:dyDescent="0.35">
      <c r="A56" s="122">
        <v>54</v>
      </c>
      <c r="B56" s="169">
        <v>105566</v>
      </c>
      <c r="C56" s="217">
        <f>+'Salario Base, Anualidades y CP'!B37</f>
        <v>617650</v>
      </c>
      <c r="D56" s="218">
        <v>23528</v>
      </c>
      <c r="E56" s="183">
        <v>1</v>
      </c>
      <c r="F56" s="224">
        <f>+'Salario Base, Anualidades y CP'!D37</f>
        <v>11837</v>
      </c>
      <c r="G56" s="218">
        <f t="shared" si="18"/>
        <v>11837</v>
      </c>
      <c r="H56" s="148">
        <v>0</v>
      </c>
      <c r="I56" s="229">
        <f>+'Salario Base, Anualidades y CP'!B47</f>
        <v>2273</v>
      </c>
      <c r="J56" s="217">
        <f t="shared" si="19"/>
        <v>0</v>
      </c>
      <c r="K56" s="30"/>
      <c r="L56" s="217">
        <v>0</v>
      </c>
      <c r="M56" s="217">
        <f t="shared" si="20"/>
        <v>0</v>
      </c>
      <c r="N56" s="232">
        <f>+C56+D56+G56+J56+M56</f>
        <v>653015</v>
      </c>
    </row>
    <row r="57" spans="1:20" s="11" customFormat="1" ht="15.6" thickTop="1" thickBot="1" x14ac:dyDescent="0.35">
      <c r="A57" s="122">
        <v>55</v>
      </c>
      <c r="B57" s="169">
        <v>17276</v>
      </c>
      <c r="C57" s="217">
        <f>'Salario Base, Anualidades y CP'!B39</f>
        <v>759950</v>
      </c>
      <c r="D57" s="218">
        <v>508375</v>
      </c>
      <c r="E57" s="184">
        <v>1</v>
      </c>
      <c r="F57" s="226">
        <f>+'Salario Base, Anualidades y CP'!D39</f>
        <v>14598</v>
      </c>
      <c r="G57" s="218">
        <f t="shared" si="18"/>
        <v>14598</v>
      </c>
      <c r="H57" s="148">
        <v>132</v>
      </c>
      <c r="I57" s="230">
        <f>+'Salario Base, Anualidades y CP'!B47</f>
        <v>2273</v>
      </c>
      <c r="J57" s="217">
        <f t="shared" si="19"/>
        <v>300036</v>
      </c>
      <c r="K57" s="21">
        <v>0.55000000000000004</v>
      </c>
      <c r="L57" s="217">
        <v>0</v>
      </c>
      <c r="M57" s="217">
        <f t="shared" si="20"/>
        <v>417972.50000000006</v>
      </c>
      <c r="N57" s="232">
        <f>+C57+D57+G57+J57+L57+M57</f>
        <v>2000931.5</v>
      </c>
    </row>
    <row r="58" spans="1:20" s="11" customFormat="1" ht="15.6" thickTop="1" thickBot="1" x14ac:dyDescent="0.35">
      <c r="A58" s="122">
        <v>56</v>
      </c>
      <c r="B58" s="169">
        <v>99755</v>
      </c>
      <c r="C58" s="217">
        <f>'Salario Base, Anualidades y CP'!B39</f>
        <v>759950</v>
      </c>
      <c r="D58" s="218">
        <v>72625</v>
      </c>
      <c r="E58" s="184">
        <v>1</v>
      </c>
      <c r="F58" s="226">
        <f>+'Salario Base, Anualidades y CP'!D39</f>
        <v>14598</v>
      </c>
      <c r="G58" s="218">
        <f t="shared" si="18"/>
        <v>14598</v>
      </c>
      <c r="H58" s="149">
        <v>44</v>
      </c>
      <c r="I58" s="230">
        <f>+'Salario Base, Anualidades y CP'!B47</f>
        <v>2273</v>
      </c>
      <c r="J58" s="217">
        <f t="shared" si="19"/>
        <v>100012</v>
      </c>
      <c r="K58" s="21">
        <v>0.55000000000000004</v>
      </c>
      <c r="L58" s="217">
        <v>0</v>
      </c>
      <c r="M58" s="217">
        <f t="shared" si="20"/>
        <v>417972.50000000006</v>
      </c>
      <c r="N58" s="232">
        <f>+C58+D58+G58+J58+L58+M58</f>
        <v>1365157.5</v>
      </c>
    </row>
    <row r="59" spans="1:20" s="11" customFormat="1" ht="15.6" thickTop="1" thickBot="1" x14ac:dyDescent="0.35">
      <c r="A59" s="122">
        <v>57</v>
      </c>
      <c r="B59" s="169">
        <v>330000</v>
      </c>
      <c r="C59" s="217">
        <f>'Salario Base, Anualidades y CP'!B17</f>
        <v>1475250</v>
      </c>
      <c r="D59" s="218">
        <v>397628</v>
      </c>
      <c r="E59" s="184">
        <v>1</v>
      </c>
      <c r="F59" s="226">
        <f>+'Salario Base, Anualidades y CP'!D17</f>
        <v>28474</v>
      </c>
      <c r="G59" s="221">
        <f t="shared" si="18"/>
        <v>28474</v>
      </c>
      <c r="H59" s="147">
        <v>63.5</v>
      </c>
      <c r="I59" s="230">
        <f>+'Salario Base, Anualidades y CP'!B47</f>
        <v>2273</v>
      </c>
      <c r="J59" s="217">
        <f t="shared" si="19"/>
        <v>144335.5</v>
      </c>
      <c r="K59" s="21">
        <v>0.55000000000000004</v>
      </c>
      <c r="L59" s="219"/>
      <c r="M59" s="217">
        <f t="shared" si="20"/>
        <v>811387.50000000012</v>
      </c>
      <c r="N59" s="235">
        <f>+C59+D59+G59+J59+M59</f>
        <v>2857075</v>
      </c>
    </row>
    <row r="60" spans="1:20" ht="15.6" thickTop="1" thickBot="1" x14ac:dyDescent="0.35">
      <c r="A60" s="122">
        <f>+A59+1</f>
        <v>58</v>
      </c>
      <c r="B60" s="169">
        <v>112451</v>
      </c>
      <c r="C60" s="217">
        <f>'Salario Base, Anualidades y CP'!B39</f>
        <v>759950</v>
      </c>
      <c r="D60" s="218">
        <v>0</v>
      </c>
      <c r="E60" s="184"/>
      <c r="F60" s="226">
        <f>+'Salario Base, Anualidades y CP'!D39</f>
        <v>14598</v>
      </c>
      <c r="G60" s="221">
        <f t="shared" si="18"/>
        <v>0</v>
      </c>
      <c r="H60" s="147"/>
      <c r="I60" s="229">
        <f>+'Salario Base, Anualidades y CP'!B47</f>
        <v>2273</v>
      </c>
      <c r="J60" s="231">
        <f t="shared" si="19"/>
        <v>0</v>
      </c>
      <c r="K60" s="21">
        <v>0.55000000000000004</v>
      </c>
      <c r="L60" s="217">
        <v>0</v>
      </c>
      <c r="M60" s="217">
        <f t="shared" si="20"/>
        <v>417972.50000000006</v>
      </c>
      <c r="N60" s="235">
        <f>+C60+D60+G60+J60+M60</f>
        <v>1177922.5</v>
      </c>
      <c r="R60" s="164"/>
      <c r="S60" s="164"/>
      <c r="T60" s="164"/>
    </row>
    <row r="61" spans="1:20" s="39" customFormat="1" ht="15.6" thickTop="1" thickBot="1" x14ac:dyDescent="0.35">
      <c r="A61" s="122">
        <f>+A60+1</f>
        <v>59</v>
      </c>
      <c r="B61" s="169">
        <v>330003</v>
      </c>
      <c r="C61" s="219">
        <f>'Salario Base, Anualidades y CP'!B26</f>
        <v>526050</v>
      </c>
      <c r="D61" s="221">
        <v>39948</v>
      </c>
      <c r="E61" s="180">
        <v>1</v>
      </c>
      <c r="F61" s="225">
        <f>+'Salario Base, Anualidades y CP'!D26</f>
        <v>10060</v>
      </c>
      <c r="G61" s="221">
        <f>F61*E61</f>
        <v>10060</v>
      </c>
      <c r="H61" s="146">
        <v>23</v>
      </c>
      <c r="I61" s="230">
        <f>+'Salario Base, Anualidades y CP'!B47</f>
        <v>2273</v>
      </c>
      <c r="J61" s="219">
        <f t="shared" si="19"/>
        <v>52279</v>
      </c>
      <c r="K61" s="45">
        <v>0.55000000000000004</v>
      </c>
      <c r="L61" s="219"/>
      <c r="M61" s="219">
        <f t="shared" si="20"/>
        <v>289327.5</v>
      </c>
      <c r="N61" s="235">
        <f>+C61+D61+G61+J61+L61+M61</f>
        <v>917664.5</v>
      </c>
    </row>
    <row r="62" spans="1:20" s="11" customFormat="1" ht="15.6" thickTop="1" thickBot="1" x14ac:dyDescent="0.35">
      <c r="A62" s="122">
        <f>+A61+1</f>
        <v>60</v>
      </c>
      <c r="B62" s="169">
        <v>371908</v>
      </c>
      <c r="C62" s="217">
        <f>'Salario Base, Anualidades y CP'!B43</f>
        <v>435000</v>
      </c>
      <c r="D62" s="221">
        <v>73989</v>
      </c>
      <c r="E62" s="184">
        <v>1</v>
      </c>
      <c r="F62" s="226">
        <f>+'Salario Base, Anualidades y CP'!D43</f>
        <v>10859</v>
      </c>
      <c r="G62" s="221">
        <f>F62*E62</f>
        <v>10859</v>
      </c>
      <c r="H62" s="149"/>
      <c r="I62" s="230">
        <f>+'Salario Base, Anualidades y CP'!B48</f>
        <v>0</v>
      </c>
      <c r="J62" s="219">
        <f t="shared" si="19"/>
        <v>0</v>
      </c>
      <c r="K62" s="21"/>
      <c r="L62" s="217">
        <v>0</v>
      </c>
      <c r="M62" s="217">
        <f t="shared" si="20"/>
        <v>0</v>
      </c>
      <c r="N62" s="235">
        <f>+C62+D62+G62+J62+L62+M62</f>
        <v>519848</v>
      </c>
    </row>
    <row r="63" spans="1:20" s="115" customFormat="1" ht="15.6" thickTop="1" thickBot="1" x14ac:dyDescent="0.35">
      <c r="A63" s="122">
        <f>+A62+1</f>
        <v>61</v>
      </c>
      <c r="B63" s="169">
        <v>371912</v>
      </c>
      <c r="C63" s="217">
        <f>+'Salario Base, Anualidades y CP'!B39</f>
        <v>759950</v>
      </c>
      <c r="D63" s="221">
        <v>43575</v>
      </c>
      <c r="E63" s="183">
        <v>1</v>
      </c>
      <c r="F63" s="224">
        <f>+'Salario Base, Anualidades y CP'!D39</f>
        <v>14598</v>
      </c>
      <c r="G63" s="221">
        <f>E63*F63</f>
        <v>14598</v>
      </c>
      <c r="H63" s="148">
        <v>50</v>
      </c>
      <c r="I63" s="230">
        <v>2273</v>
      </c>
      <c r="J63" s="219">
        <f t="shared" si="19"/>
        <v>113650</v>
      </c>
      <c r="K63" s="30">
        <v>0.55000000000000004</v>
      </c>
      <c r="L63" s="217">
        <v>0</v>
      </c>
      <c r="M63" s="217">
        <f t="shared" si="20"/>
        <v>417972.50000000006</v>
      </c>
      <c r="N63" s="235">
        <f>+C63+D63+G63+J63+L63+M63</f>
        <v>1349745.5</v>
      </c>
    </row>
    <row r="64" spans="1:20" ht="15.6" thickTop="1" thickBot="1" x14ac:dyDescent="0.35">
      <c r="A64" s="141">
        <f>+A63+1</f>
        <v>62</v>
      </c>
      <c r="B64" s="169">
        <v>330004</v>
      </c>
      <c r="C64" s="217">
        <f>'Salario Base, Anualidades y CP'!B15</f>
        <v>1475250</v>
      </c>
      <c r="D64" s="218">
        <v>0</v>
      </c>
      <c r="E64" s="184">
        <v>0</v>
      </c>
      <c r="F64" s="226">
        <f>'Salario Base, Anualidades y CP'!D15</f>
        <v>28474</v>
      </c>
      <c r="G64" s="221">
        <f>F64*E64</f>
        <v>0</v>
      </c>
      <c r="H64" s="149">
        <v>10</v>
      </c>
      <c r="I64" s="229">
        <f>+'Salario Base, Anualidades y CP'!B47</f>
        <v>2273</v>
      </c>
      <c r="J64" s="217">
        <f t="shared" si="19"/>
        <v>22730</v>
      </c>
      <c r="K64" s="21">
        <v>0.1</v>
      </c>
      <c r="L64" s="19"/>
      <c r="M64" s="217">
        <f>+C64*K64</f>
        <v>147525</v>
      </c>
      <c r="N64" s="232">
        <f>+C64+D64+G64+J64+M64</f>
        <v>1645505</v>
      </c>
    </row>
    <row r="65" spans="1:14" ht="15.6" thickTop="1" thickBot="1" x14ac:dyDescent="0.35">
      <c r="A65" s="122">
        <v>63</v>
      </c>
      <c r="B65" s="169">
        <v>371907</v>
      </c>
      <c r="C65" s="217">
        <f>'Salario Base, Anualidades y CP'!B43</f>
        <v>435000</v>
      </c>
      <c r="D65" s="218">
        <v>0</v>
      </c>
      <c r="E65" s="184">
        <v>0</v>
      </c>
      <c r="F65" s="226">
        <f>+'Salario Base, Anualidades y CP'!D43</f>
        <v>10859</v>
      </c>
      <c r="G65" s="221">
        <f>F65*E65</f>
        <v>0</v>
      </c>
      <c r="H65" s="149">
        <v>0</v>
      </c>
      <c r="I65" s="133"/>
      <c r="J65" s="19"/>
      <c r="K65" s="21"/>
      <c r="L65" s="19">
        <v>0</v>
      </c>
      <c r="M65" s="217">
        <f>+K65*C65</f>
        <v>0</v>
      </c>
      <c r="N65" s="232">
        <f>+C65+D65+G65+J65+M65</f>
        <v>435000</v>
      </c>
    </row>
    <row r="66" spans="1:14" ht="15.6" thickTop="1" thickBot="1" x14ac:dyDescent="0.35">
      <c r="A66" s="122">
        <v>64</v>
      </c>
      <c r="B66" s="169">
        <v>376032</v>
      </c>
      <c r="C66" s="217">
        <f>'Salario Base, Anualidades y CP'!B35</f>
        <v>968950</v>
      </c>
      <c r="D66" s="218">
        <v>0</v>
      </c>
      <c r="E66" s="197"/>
      <c r="F66" s="237">
        <f>'Salario Base, Anualidades y CP'!D35</f>
        <v>18652</v>
      </c>
      <c r="G66" s="221">
        <f>F66*E66</f>
        <v>0</v>
      </c>
      <c r="H66" s="149"/>
      <c r="I66" s="34"/>
      <c r="J66" s="19"/>
      <c r="K66" s="131"/>
      <c r="L66" s="19">
        <f>K66*C66</f>
        <v>0</v>
      </c>
      <c r="M66" s="19">
        <f>C66*K66</f>
        <v>0</v>
      </c>
      <c r="N66" s="232">
        <f>+C66+D66+G66+J66+M66</f>
        <v>968950</v>
      </c>
    </row>
    <row r="67" spans="1:14" ht="15.6" thickTop="1" thickBot="1" x14ac:dyDescent="0.35">
      <c r="A67" s="122">
        <f>A66+1</f>
        <v>65</v>
      </c>
      <c r="B67" s="169">
        <v>376033</v>
      </c>
      <c r="C67" s="217">
        <f>'Salario Base, Anualidades y CP'!B40</f>
        <v>1422788</v>
      </c>
      <c r="D67" s="218">
        <v>0</v>
      </c>
      <c r="E67" s="197"/>
      <c r="F67" s="237">
        <f>'Salario Base, Anualidades y CP'!D40</f>
        <v>0</v>
      </c>
      <c r="G67" s="221">
        <f>F67*E67</f>
        <v>0</v>
      </c>
      <c r="H67" s="149"/>
      <c r="I67" s="34"/>
      <c r="J67" s="19"/>
      <c r="K67" s="131"/>
      <c r="L67" s="19">
        <f>K67*C67</f>
        <v>0</v>
      </c>
      <c r="M67" s="19">
        <f>C67*K67</f>
        <v>0</v>
      </c>
      <c r="N67" s="232">
        <f>+C67+D67+G67+J67+M67</f>
        <v>1422788</v>
      </c>
    </row>
    <row r="68" spans="1:14" ht="15.6" thickTop="1" thickBot="1" x14ac:dyDescent="0.35">
      <c r="A68" s="122">
        <f>A67+1</f>
        <v>66</v>
      </c>
      <c r="B68" s="169">
        <v>376034</v>
      </c>
      <c r="C68" s="217">
        <f>'Salario Base, Anualidades y CP'!B45</f>
        <v>1302650</v>
      </c>
      <c r="D68" s="218">
        <v>0</v>
      </c>
      <c r="E68" s="197"/>
      <c r="F68" s="237">
        <f>'Salario Base, Anualidades y CP'!D45</f>
        <v>25271</v>
      </c>
      <c r="G68" s="221">
        <f>F68*E68</f>
        <v>0</v>
      </c>
      <c r="H68" s="149"/>
      <c r="I68" s="34"/>
      <c r="J68" s="19"/>
      <c r="K68" s="131"/>
      <c r="L68" s="19">
        <f>K68*C68</f>
        <v>0</v>
      </c>
      <c r="M68" s="19">
        <f>C68*K68</f>
        <v>0</v>
      </c>
      <c r="N68" s="232">
        <f>+C68+D68+G68+J68+M68</f>
        <v>1302650</v>
      </c>
    </row>
    <row r="69" spans="1:14" s="115" customFormat="1" ht="15.6" thickTop="1" thickBot="1" x14ac:dyDescent="0.35">
      <c r="A69" s="141">
        <f t="shared" ref="A69:A74" si="21">+A68+1</f>
        <v>67</v>
      </c>
      <c r="B69" s="169">
        <v>373712</v>
      </c>
      <c r="C69" s="217">
        <f>'Salario Base, Anualidades y CP'!B43</f>
        <v>435000</v>
      </c>
      <c r="D69" s="218">
        <v>8221</v>
      </c>
      <c r="E69" s="196">
        <v>1</v>
      </c>
      <c r="F69" s="236">
        <f>+'Salario Base, Anualidades y CP'!D43</f>
        <v>10859</v>
      </c>
      <c r="G69" s="218">
        <f>E69*F69</f>
        <v>10859</v>
      </c>
      <c r="H69" s="149">
        <v>0</v>
      </c>
      <c r="I69" s="229">
        <f>+'Salario Base, Anualidades y CP'!B47</f>
        <v>2273</v>
      </c>
      <c r="J69" s="19">
        <f t="shared" ref="J69:J76" si="22">+H69*I69</f>
        <v>0</v>
      </c>
      <c r="K69" s="99">
        <v>0</v>
      </c>
      <c r="L69" s="19">
        <v>0</v>
      </c>
      <c r="M69" s="19">
        <v>0</v>
      </c>
      <c r="N69" s="232">
        <f>C69+D69+G69</f>
        <v>454080</v>
      </c>
    </row>
    <row r="70" spans="1:14" s="27" customFormat="1" ht="15.6" thickTop="1" thickBot="1" x14ac:dyDescent="0.35">
      <c r="A70" s="122">
        <f t="shared" si="21"/>
        <v>68</v>
      </c>
      <c r="B70" s="169">
        <v>105680</v>
      </c>
      <c r="C70" s="217">
        <f>'Salario Base, Anualidades y CP'!B28</f>
        <v>617650</v>
      </c>
      <c r="D70" s="218">
        <v>0</v>
      </c>
      <c r="E70" s="196"/>
      <c r="F70" s="224">
        <f>+'Salario Base, Anualidades y CP'!D28</f>
        <v>11837</v>
      </c>
      <c r="G70" s="218">
        <f>E70*F70</f>
        <v>0</v>
      </c>
      <c r="H70" s="142"/>
      <c r="I70" s="229">
        <f>+'Salario Base, Anualidades y CP'!B47</f>
        <v>2273</v>
      </c>
      <c r="J70" s="217">
        <f t="shared" si="22"/>
        <v>0</v>
      </c>
      <c r="K70" s="114">
        <v>0.55000000000000004</v>
      </c>
      <c r="L70" s="217"/>
      <c r="M70" s="217"/>
      <c r="N70" s="232">
        <f>C70+D70+G70+J70+M70</f>
        <v>617650</v>
      </c>
    </row>
    <row r="71" spans="1:14" s="115" customFormat="1" ht="15.6" thickTop="1" thickBot="1" x14ac:dyDescent="0.35">
      <c r="A71" s="122">
        <f t="shared" si="21"/>
        <v>69</v>
      </c>
      <c r="B71" s="169">
        <v>373713</v>
      </c>
      <c r="C71" s="217">
        <f>'Salario Base, Anualidades y CP'!B30</f>
        <v>759950</v>
      </c>
      <c r="D71" s="218">
        <v>174300</v>
      </c>
      <c r="E71" s="196">
        <v>1</v>
      </c>
      <c r="F71" s="224">
        <f>+'Salario Base, Anualidades y CP'!D30</f>
        <v>14598</v>
      </c>
      <c r="G71" s="218">
        <f>E71*F71</f>
        <v>14598</v>
      </c>
      <c r="H71" s="142">
        <v>41</v>
      </c>
      <c r="I71" s="229">
        <f>+'Salario Base, Anualidades y CP'!B47</f>
        <v>2273</v>
      </c>
      <c r="J71" s="217">
        <f t="shared" si="22"/>
        <v>93193</v>
      </c>
      <c r="K71" s="114">
        <v>0.55000000000000004</v>
      </c>
      <c r="L71" s="217"/>
      <c r="M71" s="217">
        <f>C71*K71</f>
        <v>417972.50000000006</v>
      </c>
      <c r="N71" s="232">
        <f>C71+D71+G71+J71+M71</f>
        <v>1460013.5</v>
      </c>
    </row>
    <row r="72" spans="1:14" s="115" customFormat="1" ht="15.6" thickTop="1" thickBot="1" x14ac:dyDescent="0.35">
      <c r="A72" s="122">
        <f t="shared" si="21"/>
        <v>70</v>
      </c>
      <c r="B72" s="169">
        <v>105671</v>
      </c>
      <c r="C72" s="217">
        <f>'Salario Base, Anualidades y CP'!B28</f>
        <v>617650</v>
      </c>
      <c r="D72" s="218">
        <v>58820</v>
      </c>
      <c r="E72" s="196">
        <v>1</v>
      </c>
      <c r="F72" s="224">
        <f>+'Salario Base, Anualidades y CP'!D28</f>
        <v>11837</v>
      </c>
      <c r="G72" s="218">
        <f>E72*F72</f>
        <v>11837</v>
      </c>
      <c r="H72" s="142">
        <v>22</v>
      </c>
      <c r="I72" s="229">
        <f>+'Salario Base, Anualidades y CP'!B47</f>
        <v>2273</v>
      </c>
      <c r="J72" s="217">
        <f t="shared" si="22"/>
        <v>50006</v>
      </c>
      <c r="K72" s="114">
        <v>0.55000000000000004</v>
      </c>
      <c r="L72" s="217"/>
      <c r="M72" s="217">
        <f>C72*K72</f>
        <v>339707.5</v>
      </c>
      <c r="N72" s="232">
        <f>C72+D72+G72+J72+M72</f>
        <v>1078020.5</v>
      </c>
    </row>
    <row r="73" spans="1:14" s="115" customFormat="1" ht="15.6" thickTop="1" thickBot="1" x14ac:dyDescent="0.35">
      <c r="A73" s="122">
        <f t="shared" si="21"/>
        <v>71</v>
      </c>
      <c r="B73" s="169">
        <v>373715</v>
      </c>
      <c r="C73" s="217">
        <f>'Salario Base, Anualidades y CP'!B36</f>
        <v>526050</v>
      </c>
      <c r="D73" s="218">
        <v>79896</v>
      </c>
      <c r="E73" s="196">
        <v>1</v>
      </c>
      <c r="F73" s="224">
        <f>+'Salario Base, Anualidades y CP'!D26</f>
        <v>10060</v>
      </c>
      <c r="G73" s="218">
        <f>E73*F73</f>
        <v>10060</v>
      </c>
      <c r="H73" s="142">
        <v>23</v>
      </c>
      <c r="I73" s="229">
        <f>+'Salario Base, Anualidades y CP'!B47</f>
        <v>2273</v>
      </c>
      <c r="J73" s="217">
        <f t="shared" si="22"/>
        <v>52279</v>
      </c>
      <c r="K73" s="114">
        <v>0.2</v>
      </c>
      <c r="L73" s="217"/>
      <c r="M73" s="217">
        <f>C73*K73</f>
        <v>105210</v>
      </c>
      <c r="N73" s="232">
        <f>C73+D73+G73+J73+M73</f>
        <v>773495</v>
      </c>
    </row>
    <row r="74" spans="1:14" ht="15.6" thickTop="1" thickBot="1" x14ac:dyDescent="0.35">
      <c r="A74" s="122">
        <f t="shared" si="21"/>
        <v>72</v>
      </c>
      <c r="B74" s="169">
        <v>97548</v>
      </c>
      <c r="C74" s="219">
        <f>'Salario Base, Anualidades y CP'!B23</f>
        <v>1330100</v>
      </c>
      <c r="D74" s="221">
        <v>972268</v>
      </c>
      <c r="E74" s="180">
        <v>1</v>
      </c>
      <c r="F74" s="225">
        <f>+'Salario Base, Anualidades y CP'!D23</f>
        <v>25658</v>
      </c>
      <c r="G74" s="218">
        <f t="shared" ref="G74:G75" si="23">E74*F74</f>
        <v>25658</v>
      </c>
      <c r="H74" s="146">
        <v>94.5</v>
      </c>
      <c r="I74" s="229">
        <f>+'Salario Base, Anualidades y CP'!B47</f>
        <v>2273</v>
      </c>
      <c r="J74" s="219">
        <f t="shared" si="22"/>
        <v>214798.5</v>
      </c>
      <c r="K74" s="45">
        <v>0.65</v>
      </c>
      <c r="L74" s="219">
        <f>+K74*C74</f>
        <v>864565</v>
      </c>
      <c r="M74" s="219">
        <v>0</v>
      </c>
      <c r="N74" s="232">
        <f t="shared" ref="N74" si="24">C74+D74+G74+J74+M74</f>
        <v>2542824.5</v>
      </c>
    </row>
    <row r="75" spans="1:14" s="11" customFormat="1" ht="15.6" thickTop="1" thickBot="1" x14ac:dyDescent="0.35">
      <c r="A75" s="122">
        <v>73</v>
      </c>
      <c r="B75" s="169">
        <v>330009</v>
      </c>
      <c r="C75" s="217">
        <f>'Salario Base, Anualidades y CP'!B37</f>
        <v>617650</v>
      </c>
      <c r="D75" s="218">
        <v>105876</v>
      </c>
      <c r="E75" s="184">
        <v>1</v>
      </c>
      <c r="F75" s="226">
        <f>'Salario Base, Anualidades y CP'!D37</f>
        <v>11837</v>
      </c>
      <c r="G75" s="218">
        <f t="shared" si="23"/>
        <v>11837</v>
      </c>
      <c r="H75" s="147">
        <v>24</v>
      </c>
      <c r="I75" s="229">
        <f>'Salario Base, Anualidades y CP'!B47</f>
        <v>2273</v>
      </c>
      <c r="J75" s="217">
        <f t="shared" si="22"/>
        <v>54552</v>
      </c>
      <c r="K75" s="21">
        <v>0.55000000000000004</v>
      </c>
      <c r="L75" s="217">
        <v>0</v>
      </c>
      <c r="M75" s="217">
        <f>+K75*C75</f>
        <v>339707.5</v>
      </c>
      <c r="N75" s="232">
        <f>C75+D75+G75+J75+M75</f>
        <v>1129622.5</v>
      </c>
    </row>
    <row r="76" spans="1:14" ht="15.6" thickTop="1" thickBot="1" x14ac:dyDescent="0.35">
      <c r="A76" s="122">
        <v>74</v>
      </c>
      <c r="B76" s="169">
        <v>330007</v>
      </c>
      <c r="C76" s="219">
        <f>'Salario Base, Anualidades y CP'!B33</f>
        <v>835450</v>
      </c>
      <c r="D76" s="221">
        <v>159890</v>
      </c>
      <c r="E76" s="180">
        <v>1</v>
      </c>
      <c r="F76" s="225">
        <f>+'Salario Base, Anualidades y CP'!D33</f>
        <v>16062</v>
      </c>
      <c r="G76" s="221">
        <f>E76*F76</f>
        <v>16062</v>
      </c>
      <c r="H76" s="146">
        <v>38.5</v>
      </c>
      <c r="I76" s="229">
        <f>+'Salario Base, Anualidades y CP'!B47</f>
        <v>2273</v>
      </c>
      <c r="J76" s="219">
        <f t="shared" si="22"/>
        <v>87510.5</v>
      </c>
      <c r="K76" s="45">
        <v>0.55000000000000004</v>
      </c>
      <c r="L76" s="219">
        <v>0</v>
      </c>
      <c r="M76" s="219">
        <f>+K76*C76</f>
        <v>459497.50000000006</v>
      </c>
      <c r="N76" s="232">
        <f>+C76+D76+G76+J76+M76</f>
        <v>1558410</v>
      </c>
    </row>
    <row r="77" spans="1:14" s="11" customFormat="1" ht="15.6" thickTop="1" thickBot="1" x14ac:dyDescent="0.35">
      <c r="A77" s="122">
        <f t="shared" ref="A77:A82" si="25">+A76+1</f>
        <v>75</v>
      </c>
      <c r="B77" s="169">
        <v>105670</v>
      </c>
      <c r="C77" s="217">
        <f>'Salario Base, Anualidades y CP'!B39</f>
        <v>759950</v>
      </c>
      <c r="D77" s="221">
        <v>246925</v>
      </c>
      <c r="E77" s="184">
        <v>1</v>
      </c>
      <c r="F77" s="226">
        <f>+'Salario Base, Anualidades y CP'!D39</f>
        <v>14598</v>
      </c>
      <c r="G77" s="221">
        <f>E77*F77</f>
        <v>14598</v>
      </c>
      <c r="H77" s="147">
        <v>27.5</v>
      </c>
      <c r="I77" s="230">
        <f>+'Salario Base, Anualidades y CP'!B47</f>
        <v>2273</v>
      </c>
      <c r="J77" s="219">
        <f>I77*H77</f>
        <v>62507.5</v>
      </c>
      <c r="K77" s="21">
        <v>0.55000000000000004</v>
      </c>
      <c r="L77" s="217">
        <v>0</v>
      </c>
      <c r="M77" s="217">
        <f>+K77*C77</f>
        <v>417972.50000000006</v>
      </c>
      <c r="N77" s="232">
        <f>+C77+D77+G77+J77+M77</f>
        <v>1501953</v>
      </c>
    </row>
    <row r="78" spans="1:14" s="27" customFormat="1" ht="15.6" thickTop="1" thickBot="1" x14ac:dyDescent="0.35">
      <c r="A78" s="122">
        <f t="shared" si="25"/>
        <v>76</v>
      </c>
      <c r="B78" s="169">
        <v>629</v>
      </c>
      <c r="C78" s="219">
        <f>'Salario Base, Anualidades y CP'!B38</f>
        <v>699500</v>
      </c>
      <c r="D78" s="221">
        <v>373856</v>
      </c>
      <c r="E78" s="183">
        <v>1</v>
      </c>
      <c r="F78" s="225">
        <f>+'Salario Base, Anualidades y CP'!D38</f>
        <v>13425</v>
      </c>
      <c r="G78" s="221">
        <f>E78*F78</f>
        <v>13425</v>
      </c>
      <c r="H78" s="146">
        <v>44.5</v>
      </c>
      <c r="I78" s="229">
        <f>+'Salario Base, Anualidades y CP'!B47</f>
        <v>2273</v>
      </c>
      <c r="J78" s="219">
        <f t="shared" ref="J78:J84" si="26">+H78*I78</f>
        <v>101148.5</v>
      </c>
      <c r="K78" s="45">
        <v>0.55000000000000004</v>
      </c>
      <c r="L78" s="219">
        <v>0</v>
      </c>
      <c r="M78" s="219">
        <f>+K78*C78</f>
        <v>384725.00000000006</v>
      </c>
      <c r="N78" s="235">
        <f>+C78+D78+G78+J78+M78</f>
        <v>1572654.5</v>
      </c>
    </row>
    <row r="79" spans="1:14" ht="13.5" customHeight="1" thickTop="1" thickBot="1" x14ac:dyDescent="0.35">
      <c r="A79" s="122">
        <f t="shared" si="25"/>
        <v>77</v>
      </c>
      <c r="B79" s="169">
        <v>105570</v>
      </c>
      <c r="C79" s="217">
        <f>'Salario Base, Anualidades y CP'!B38</f>
        <v>699500</v>
      </c>
      <c r="D79" s="218">
        <v>160224</v>
      </c>
      <c r="E79" s="184">
        <v>1</v>
      </c>
      <c r="F79" s="226">
        <f>'Salario Base, Anualidades y CP'!D38</f>
        <v>13425</v>
      </c>
      <c r="G79" s="221">
        <f t="shared" ref="G79:G80" si="27">E79*F79</f>
        <v>13425</v>
      </c>
      <c r="H79" s="147">
        <v>20</v>
      </c>
      <c r="I79" s="229">
        <f>+I74</f>
        <v>2273</v>
      </c>
      <c r="J79" s="217">
        <f t="shared" si="26"/>
        <v>45460</v>
      </c>
      <c r="K79" s="31">
        <v>0.55000000000000004</v>
      </c>
      <c r="L79" s="217">
        <v>0</v>
      </c>
      <c r="M79" s="217">
        <f>+C79*K79</f>
        <v>384725.00000000006</v>
      </c>
      <c r="N79" s="235">
        <f t="shared" ref="N79:N80" si="28">+C79+D79+G79+J79+M79</f>
        <v>1303334</v>
      </c>
    </row>
    <row r="80" spans="1:14" s="115" customFormat="1" ht="15.6" thickTop="1" thickBot="1" x14ac:dyDescent="0.35">
      <c r="A80" s="122">
        <f t="shared" si="25"/>
        <v>78</v>
      </c>
      <c r="B80" s="169">
        <v>373711</v>
      </c>
      <c r="C80" s="217">
        <f>'Salario Base, Anualidades y CP'!B43</f>
        <v>435000</v>
      </c>
      <c r="D80" s="218">
        <v>57747</v>
      </c>
      <c r="E80" s="196">
        <v>1</v>
      </c>
      <c r="F80" s="236">
        <f>'Salario Base, Anualidades y CP'!D43</f>
        <v>10859</v>
      </c>
      <c r="G80" s="221">
        <f t="shared" si="27"/>
        <v>10859</v>
      </c>
      <c r="H80" s="142">
        <v>0</v>
      </c>
      <c r="I80" s="229">
        <f>+'Salario Base, Anualidades y CP'!B47</f>
        <v>2273</v>
      </c>
      <c r="J80" s="217">
        <f t="shared" si="26"/>
        <v>0</v>
      </c>
      <c r="K80" s="132">
        <v>0</v>
      </c>
      <c r="L80" s="217">
        <v>0</v>
      </c>
      <c r="M80" s="217">
        <v>0</v>
      </c>
      <c r="N80" s="235">
        <f t="shared" si="28"/>
        <v>503606</v>
      </c>
    </row>
    <row r="81" spans="1:20" s="27" customFormat="1" ht="15.6" thickTop="1" thickBot="1" x14ac:dyDescent="0.35">
      <c r="A81" s="122">
        <f t="shared" si="25"/>
        <v>79</v>
      </c>
      <c r="B81" s="169">
        <v>99751</v>
      </c>
      <c r="C81" s="217">
        <f>'Salario Base, Anualidades y CP'!B33</f>
        <v>835450</v>
      </c>
      <c r="D81" s="218">
        <v>143901</v>
      </c>
      <c r="E81" s="184">
        <v>1</v>
      </c>
      <c r="F81" s="226">
        <f>+'Salario Base, Anualidades y CP'!D33</f>
        <v>16062</v>
      </c>
      <c r="G81" s="218">
        <f>E81*F81</f>
        <v>16062</v>
      </c>
      <c r="H81" s="149">
        <v>59</v>
      </c>
      <c r="I81" s="229">
        <f>+'Salario Base, Anualidades y CP'!B47</f>
        <v>2273</v>
      </c>
      <c r="J81" s="217">
        <f t="shared" si="26"/>
        <v>134107</v>
      </c>
      <c r="K81" s="21">
        <v>0.55000000000000004</v>
      </c>
      <c r="L81" s="217">
        <v>0</v>
      </c>
      <c r="M81" s="217">
        <f>+K81*C81</f>
        <v>459497.50000000006</v>
      </c>
      <c r="N81" s="232">
        <f>+C81+D81+G81+J81+M81</f>
        <v>1589017.5</v>
      </c>
    </row>
    <row r="82" spans="1:20" s="27" customFormat="1" ht="15.6" thickTop="1" thickBot="1" x14ac:dyDescent="0.35">
      <c r="A82" s="122">
        <f t="shared" si="25"/>
        <v>80</v>
      </c>
      <c r="B82" s="169">
        <v>357803</v>
      </c>
      <c r="C82" s="217">
        <f>'Salario Base, Anualidades y CP'!B39</f>
        <v>759950</v>
      </c>
      <c r="D82" s="218">
        <v>80112</v>
      </c>
      <c r="E82" s="183">
        <v>1</v>
      </c>
      <c r="F82" s="224">
        <f>+'Salario Base, Anualidades y CP'!D39</f>
        <v>14598</v>
      </c>
      <c r="G82" s="218">
        <f>E82*F82</f>
        <v>14598</v>
      </c>
      <c r="H82" s="148">
        <v>32</v>
      </c>
      <c r="I82" s="229">
        <f>+'Salario Base, Anualidades y CP'!B47</f>
        <v>2273</v>
      </c>
      <c r="J82" s="217">
        <f t="shared" si="26"/>
        <v>72736</v>
      </c>
      <c r="K82" s="29">
        <v>0.55000000000000004</v>
      </c>
      <c r="L82" s="217">
        <v>0</v>
      </c>
      <c r="M82" s="217">
        <f>+K82*C82</f>
        <v>417972.50000000006</v>
      </c>
      <c r="N82" s="232">
        <f>+C82+D82+G82+J82+M82</f>
        <v>1345368.5</v>
      </c>
    </row>
    <row r="83" spans="1:20" ht="15.6" thickTop="1" thickBot="1" x14ac:dyDescent="0.35">
      <c r="A83" s="122">
        <v>81</v>
      </c>
      <c r="B83" s="169">
        <v>105565</v>
      </c>
      <c r="C83" s="217">
        <f>+'Salario Base, Anualidades y CP'!B38</f>
        <v>699500</v>
      </c>
      <c r="D83" s="218">
        <v>106816</v>
      </c>
      <c r="E83" s="184">
        <v>1</v>
      </c>
      <c r="F83" s="237">
        <f>+'Salario Base, Anualidades y CP'!D38</f>
        <v>13425</v>
      </c>
      <c r="G83" s="218">
        <f>E83*F83</f>
        <v>13425</v>
      </c>
      <c r="H83" s="147">
        <v>21</v>
      </c>
      <c r="I83" s="229">
        <f>+'Salario Base, Anualidades y CP'!B47</f>
        <v>2273</v>
      </c>
      <c r="J83" s="217">
        <f t="shared" si="26"/>
        <v>47733</v>
      </c>
      <c r="K83" s="21">
        <v>0.55000000000000004</v>
      </c>
      <c r="L83" s="217">
        <v>0</v>
      </c>
      <c r="M83" s="217">
        <f>+K83*C83</f>
        <v>384725.00000000006</v>
      </c>
      <c r="N83" s="232">
        <f>+C83+D83+G83+J83+M83</f>
        <v>1252199</v>
      </c>
    </row>
    <row r="84" spans="1:20" s="11" customFormat="1" ht="15.6" thickTop="1" thickBot="1" x14ac:dyDescent="0.35">
      <c r="A84" s="122">
        <v>82</v>
      </c>
      <c r="B84" s="169">
        <v>97214</v>
      </c>
      <c r="C84" s="217">
        <f>'Salario Base, Anualidades y CP'!B38</f>
        <v>699500</v>
      </c>
      <c r="D84" s="220">
        <v>200280</v>
      </c>
      <c r="E84" s="198">
        <v>1</v>
      </c>
      <c r="F84" s="246">
        <f>+'Salario Base, Anualidades y CP'!D38</f>
        <v>13425</v>
      </c>
      <c r="G84" s="220">
        <f>E84*F84</f>
        <v>13425</v>
      </c>
      <c r="H84" s="157">
        <v>22</v>
      </c>
      <c r="I84" s="229">
        <f>+'Salario Base, Anualidades y CP'!B47</f>
        <v>2273</v>
      </c>
      <c r="J84" s="247">
        <f t="shared" si="26"/>
        <v>50006</v>
      </c>
      <c r="K84" s="66">
        <v>0.55000000000000004</v>
      </c>
      <c r="L84" s="217">
        <v>0</v>
      </c>
      <c r="M84" s="247">
        <f>+K84*C84</f>
        <v>384725.00000000006</v>
      </c>
      <c r="N84" s="232">
        <f>+C84+D84+G84+J84+M84</f>
        <v>1347936</v>
      </c>
    </row>
    <row r="85" spans="1:20" s="39" customFormat="1" ht="15.6" thickTop="1" thickBot="1" x14ac:dyDescent="0.35">
      <c r="A85" s="122">
        <f t="shared" ref="A85:A95" si="29">+A84+1</f>
        <v>83</v>
      </c>
      <c r="B85" s="169">
        <v>12285</v>
      </c>
      <c r="C85" s="219">
        <f>'Salario Base, Anualidades y CP'!B33</f>
        <v>835450</v>
      </c>
      <c r="D85" s="220">
        <v>351758</v>
      </c>
      <c r="E85" s="180">
        <v>1</v>
      </c>
      <c r="F85" s="225">
        <f>+'Salario Base, Anualidades y CP'!D33</f>
        <v>16062</v>
      </c>
      <c r="G85" s="220">
        <f t="shared" ref="G85:G90" si="30">E85*F85</f>
        <v>16062</v>
      </c>
      <c r="H85" s="146">
        <v>73</v>
      </c>
      <c r="I85" s="229">
        <f>+'Salario Base, Anualidades y CP'!B47</f>
        <v>2273</v>
      </c>
      <c r="J85" s="219">
        <f t="shared" ref="J85:J90" si="31">+H85*I85</f>
        <v>165929</v>
      </c>
      <c r="K85" s="45">
        <v>0.65</v>
      </c>
      <c r="L85" s="219">
        <f>+K85*C85</f>
        <v>543042.5</v>
      </c>
      <c r="M85" s="219">
        <v>0</v>
      </c>
      <c r="N85" s="235">
        <f>+C85+D85+G85+J85+L85</f>
        <v>1912241.5</v>
      </c>
    </row>
    <row r="86" spans="1:20" ht="15.6" thickTop="1" thickBot="1" x14ac:dyDescent="0.35">
      <c r="A86" s="122">
        <f t="shared" si="29"/>
        <v>84</v>
      </c>
      <c r="B86" s="169">
        <v>97549</v>
      </c>
      <c r="C86" s="217">
        <f>'Salario Base, Anualidades y CP'!B38</f>
        <v>699500</v>
      </c>
      <c r="D86" s="220">
        <v>413912</v>
      </c>
      <c r="E86" s="184">
        <v>1</v>
      </c>
      <c r="F86" s="226">
        <f>+'Salario Base, Anualidades y CP'!D38</f>
        <v>13425</v>
      </c>
      <c r="G86" s="220">
        <f t="shared" si="30"/>
        <v>13425</v>
      </c>
      <c r="H86" s="147">
        <v>33.5</v>
      </c>
      <c r="I86" s="229">
        <f>'Salario Base, Anualidades y CP'!B47</f>
        <v>2273</v>
      </c>
      <c r="J86" s="219">
        <f>+H86*I86</f>
        <v>76145.5</v>
      </c>
      <c r="K86" s="21">
        <v>0.55000000000000004</v>
      </c>
      <c r="L86" s="217">
        <v>0</v>
      </c>
      <c r="M86" s="217">
        <f>+K86*C86</f>
        <v>384725.00000000006</v>
      </c>
      <c r="N86" s="235">
        <f>+C86+D86+G86+J86+M86</f>
        <v>1587707.5</v>
      </c>
    </row>
    <row r="87" spans="1:20" ht="15.6" thickTop="1" thickBot="1" x14ac:dyDescent="0.35">
      <c r="A87" s="122">
        <f t="shared" si="29"/>
        <v>85</v>
      </c>
      <c r="B87" s="169">
        <v>357802</v>
      </c>
      <c r="C87" s="219">
        <f>'Salario Base, Anualidades y CP'!B38</f>
        <v>699500</v>
      </c>
      <c r="D87" s="220">
        <v>240336</v>
      </c>
      <c r="E87" s="180">
        <v>1</v>
      </c>
      <c r="F87" s="225">
        <f>+'Salario Base, Anualidades y CP'!D38</f>
        <v>13425</v>
      </c>
      <c r="G87" s="220">
        <f t="shared" si="30"/>
        <v>13425</v>
      </c>
      <c r="H87" s="146">
        <v>26</v>
      </c>
      <c r="I87" s="229">
        <f>+'Salario Base, Anualidades y CP'!B47</f>
        <v>2273</v>
      </c>
      <c r="J87" s="219">
        <f t="shared" si="31"/>
        <v>59098</v>
      </c>
      <c r="K87" s="46">
        <v>0.55000000000000004</v>
      </c>
      <c r="L87" s="219">
        <v>0</v>
      </c>
      <c r="M87" s="219">
        <f>+K87*C87</f>
        <v>384725.00000000006</v>
      </c>
      <c r="N87" s="235">
        <f>+C87+D87+G87+J87+M87</f>
        <v>1397084</v>
      </c>
    </row>
    <row r="88" spans="1:20" s="11" customFormat="1" ht="15.6" thickTop="1" thickBot="1" x14ac:dyDescent="0.35">
      <c r="A88" s="122">
        <f t="shared" si="29"/>
        <v>86</v>
      </c>
      <c r="B88" s="169">
        <v>357800</v>
      </c>
      <c r="C88" s="219">
        <f>'Salario Base, Anualidades y CP'!B38</f>
        <v>699500</v>
      </c>
      <c r="D88" s="220">
        <v>413912</v>
      </c>
      <c r="E88" s="180">
        <v>1</v>
      </c>
      <c r="F88" s="225">
        <f>+'Salario Base, Anualidades y CP'!D38</f>
        <v>13425</v>
      </c>
      <c r="G88" s="220">
        <f t="shared" si="30"/>
        <v>13425</v>
      </c>
      <c r="H88" s="146">
        <v>30</v>
      </c>
      <c r="I88" s="229">
        <f>+'Salario Base, Anualidades y CP'!B47</f>
        <v>2273</v>
      </c>
      <c r="J88" s="219">
        <f t="shared" si="31"/>
        <v>68190</v>
      </c>
      <c r="K88" s="46">
        <v>0.55000000000000004</v>
      </c>
      <c r="L88" s="219">
        <v>0</v>
      </c>
      <c r="M88" s="219">
        <f>+K88*C88</f>
        <v>384725.00000000006</v>
      </c>
      <c r="N88" s="235">
        <f>+C88+D88+G88+J88+L88+M88</f>
        <v>1579752</v>
      </c>
    </row>
    <row r="89" spans="1:20" ht="15.6" thickTop="1" thickBot="1" x14ac:dyDescent="0.35">
      <c r="A89" s="122">
        <f t="shared" si="29"/>
        <v>87</v>
      </c>
      <c r="B89" s="169">
        <v>97719</v>
      </c>
      <c r="C89" s="219">
        <f>'Salario Base, Anualidades y CP'!B42</f>
        <v>343050</v>
      </c>
      <c r="D89" s="220">
        <v>0</v>
      </c>
      <c r="E89" s="180">
        <v>0</v>
      </c>
      <c r="F89" s="225">
        <f>+'Salario Base, Anualidades y CP'!D42</f>
        <v>8523</v>
      </c>
      <c r="G89" s="220">
        <f t="shared" si="30"/>
        <v>0</v>
      </c>
      <c r="H89" s="146">
        <v>0</v>
      </c>
      <c r="I89" s="229">
        <v>0</v>
      </c>
      <c r="J89" s="219">
        <f t="shared" si="31"/>
        <v>0</v>
      </c>
      <c r="K89" s="43">
        <v>0</v>
      </c>
      <c r="L89" s="219">
        <f>+K89*C89</f>
        <v>0</v>
      </c>
      <c r="M89" s="219">
        <v>0</v>
      </c>
      <c r="N89" s="235">
        <f t="shared" ref="N89:N90" si="32">+C89+D89+G89+J89+L89+M89</f>
        <v>343050</v>
      </c>
    </row>
    <row r="90" spans="1:20" ht="15.6" thickTop="1" thickBot="1" x14ac:dyDescent="0.35">
      <c r="A90" s="122">
        <f t="shared" si="29"/>
        <v>88</v>
      </c>
      <c r="B90" s="169">
        <v>105684</v>
      </c>
      <c r="C90" s="219">
        <f>'Salario Base, Anualidades y CP'!B25</f>
        <v>330000</v>
      </c>
      <c r="D90" s="220">
        <v>61731</v>
      </c>
      <c r="E90" s="180">
        <v>1</v>
      </c>
      <c r="F90" s="225">
        <f>+'Salario Base, Anualidades y CP'!D24</f>
        <v>7539</v>
      </c>
      <c r="G90" s="220">
        <f t="shared" si="30"/>
        <v>7539</v>
      </c>
      <c r="H90" s="155">
        <v>0</v>
      </c>
      <c r="I90" s="229">
        <v>0</v>
      </c>
      <c r="J90" s="219">
        <f t="shared" si="31"/>
        <v>0</v>
      </c>
      <c r="K90" s="43">
        <v>0</v>
      </c>
      <c r="L90" s="219">
        <f>+K90*C90</f>
        <v>0</v>
      </c>
      <c r="M90" s="219">
        <v>0</v>
      </c>
      <c r="N90" s="235">
        <f t="shared" si="32"/>
        <v>399270</v>
      </c>
    </row>
    <row r="91" spans="1:20" ht="15.6" thickTop="1" thickBot="1" x14ac:dyDescent="0.35">
      <c r="A91" s="122">
        <f t="shared" si="29"/>
        <v>89</v>
      </c>
      <c r="B91" s="169">
        <v>96873</v>
      </c>
      <c r="C91" s="247">
        <f>'Salario Base, Anualidades y CP'!B33</f>
        <v>835450</v>
      </c>
      <c r="D91" s="220">
        <v>271813</v>
      </c>
      <c r="E91" s="198">
        <v>1</v>
      </c>
      <c r="F91" s="246">
        <f>+'Salario Base, Anualidades y CP'!D33</f>
        <v>16062</v>
      </c>
      <c r="G91" s="220">
        <f t="shared" ref="G91:G98" si="33">E91*F91</f>
        <v>16062</v>
      </c>
      <c r="H91" s="153">
        <v>95</v>
      </c>
      <c r="I91" s="229">
        <f>+'Salario Base, Anualidades y CP'!B47</f>
        <v>2273</v>
      </c>
      <c r="J91" s="219">
        <f t="shared" ref="J91:J98" si="34">+H91*I91</f>
        <v>215935</v>
      </c>
      <c r="K91" s="66">
        <v>0.55000000000000004</v>
      </c>
      <c r="L91" s="247">
        <v>0</v>
      </c>
      <c r="M91" s="247">
        <f>+K91*C91</f>
        <v>459497.50000000006</v>
      </c>
      <c r="N91" s="234">
        <f t="shared" ref="N91:N98" si="35">C91+D91+G91+J91+M91</f>
        <v>1798757.5</v>
      </c>
    </row>
    <row r="92" spans="1:20" s="115" customFormat="1" ht="15.6" thickTop="1" thickBot="1" x14ac:dyDescent="0.35">
      <c r="A92" s="122">
        <f t="shared" si="29"/>
        <v>90</v>
      </c>
      <c r="B92" s="169">
        <v>371913</v>
      </c>
      <c r="C92" s="217">
        <f>'Salario Base, Anualidades y CP'!B25</f>
        <v>330000</v>
      </c>
      <c r="D92" s="220">
        <v>20577</v>
      </c>
      <c r="E92" s="183">
        <v>1</v>
      </c>
      <c r="F92" s="224">
        <f>+'Salario Base, Anualidades y CP'!D25</f>
        <v>8192</v>
      </c>
      <c r="G92" s="220">
        <f t="shared" si="33"/>
        <v>8192</v>
      </c>
      <c r="H92" s="142"/>
      <c r="I92" s="229"/>
      <c r="J92" s="217">
        <f>+H92*I92</f>
        <v>0</v>
      </c>
      <c r="K92" s="30"/>
      <c r="L92" s="217">
        <v>0</v>
      </c>
      <c r="M92" s="217">
        <f>+K92*C92</f>
        <v>0</v>
      </c>
      <c r="N92" s="234">
        <f t="shared" si="35"/>
        <v>358769</v>
      </c>
      <c r="O92" s="27"/>
    </row>
    <row r="93" spans="1:20" s="27" customFormat="1" ht="15.6" thickTop="1" thickBot="1" x14ac:dyDescent="0.35">
      <c r="A93" s="122">
        <f t="shared" si="29"/>
        <v>91</v>
      </c>
      <c r="B93" s="169">
        <v>105683</v>
      </c>
      <c r="C93" s="217">
        <f>'Salario Base, Anualidades y CP'!B10</f>
        <v>298750</v>
      </c>
      <c r="D93" s="218">
        <v>109744</v>
      </c>
      <c r="E93" s="199">
        <v>1</v>
      </c>
      <c r="F93" s="248">
        <f>+'Salario Base, Anualidades y CP'!D10</f>
        <v>7398</v>
      </c>
      <c r="G93" s="218">
        <f t="shared" si="33"/>
        <v>7398</v>
      </c>
      <c r="H93" s="178">
        <v>0</v>
      </c>
      <c r="I93" s="229">
        <v>0</v>
      </c>
      <c r="J93" s="217">
        <f t="shared" si="34"/>
        <v>0</v>
      </c>
      <c r="K93" s="177">
        <v>0</v>
      </c>
      <c r="L93" s="217">
        <v>0</v>
      </c>
      <c r="M93" s="217">
        <v>0</v>
      </c>
      <c r="N93" s="249">
        <f t="shared" si="35"/>
        <v>415892</v>
      </c>
    </row>
    <row r="94" spans="1:20" s="27" customFormat="1" ht="15.6" thickTop="1" thickBot="1" x14ac:dyDescent="0.35">
      <c r="A94" s="122">
        <f t="shared" si="29"/>
        <v>92</v>
      </c>
      <c r="B94" s="169">
        <v>27638</v>
      </c>
      <c r="C94" s="217">
        <f>'Salario Base, Anualidades y CP'!B10</f>
        <v>298750</v>
      </c>
      <c r="D94" s="220">
        <v>226347</v>
      </c>
      <c r="E94" s="184">
        <v>1</v>
      </c>
      <c r="F94" s="226">
        <f>+'Salario Base, Anualidades y CP'!D10</f>
        <v>7398</v>
      </c>
      <c r="G94" s="218">
        <f t="shared" si="33"/>
        <v>7398</v>
      </c>
      <c r="H94" s="152">
        <v>0</v>
      </c>
      <c r="I94" s="229">
        <v>0</v>
      </c>
      <c r="J94" s="219">
        <f t="shared" si="34"/>
        <v>0</v>
      </c>
      <c r="K94" s="7">
        <v>0</v>
      </c>
      <c r="L94" s="217">
        <v>0</v>
      </c>
      <c r="M94" s="217">
        <v>0</v>
      </c>
      <c r="N94" s="249">
        <f t="shared" si="35"/>
        <v>532495</v>
      </c>
    </row>
    <row r="95" spans="1:20" ht="15.6" thickTop="1" thickBot="1" x14ac:dyDescent="0.35">
      <c r="A95" s="122">
        <f t="shared" si="29"/>
        <v>93</v>
      </c>
      <c r="B95" s="169">
        <v>99753</v>
      </c>
      <c r="C95" s="217">
        <f>'Salario Base, Anualidades y CP'!B10</f>
        <v>298750</v>
      </c>
      <c r="D95" s="220">
        <v>0</v>
      </c>
      <c r="E95" s="183">
        <v>1</v>
      </c>
      <c r="F95" s="224">
        <f>+'Salario Base, Anualidades y CP'!D10</f>
        <v>7398</v>
      </c>
      <c r="G95" s="218">
        <f t="shared" si="33"/>
        <v>7398</v>
      </c>
      <c r="H95" s="142">
        <v>0</v>
      </c>
      <c r="I95" s="229">
        <f>'Salario Base, Anualidades y CP'!B50</f>
        <v>0</v>
      </c>
      <c r="J95" s="219">
        <f t="shared" si="34"/>
        <v>0</v>
      </c>
      <c r="K95" s="26">
        <v>0</v>
      </c>
      <c r="L95" s="217">
        <v>0</v>
      </c>
      <c r="M95" s="217">
        <v>0</v>
      </c>
      <c r="N95" s="249">
        <f t="shared" si="35"/>
        <v>306148</v>
      </c>
    </row>
    <row r="96" spans="1:20" s="27" customFormat="1" ht="15.6" thickTop="1" thickBot="1" x14ac:dyDescent="0.35">
      <c r="A96" s="122">
        <f>A95+1</f>
        <v>94</v>
      </c>
      <c r="B96" s="169">
        <v>105682</v>
      </c>
      <c r="C96" s="217">
        <f>'Salario Base, Anualidades y CP'!B10</f>
        <v>298750</v>
      </c>
      <c r="D96" s="218">
        <v>61731</v>
      </c>
      <c r="E96" s="184">
        <v>1</v>
      </c>
      <c r="F96" s="226">
        <f>+'Salario Base, Anualidades y CP'!D10</f>
        <v>7398</v>
      </c>
      <c r="G96" s="218">
        <f t="shared" si="33"/>
        <v>7398</v>
      </c>
      <c r="H96" s="149">
        <v>0</v>
      </c>
      <c r="I96" s="229">
        <v>0</v>
      </c>
      <c r="J96" s="217">
        <f t="shared" si="34"/>
        <v>0</v>
      </c>
      <c r="K96" s="7">
        <v>0</v>
      </c>
      <c r="L96" s="217">
        <v>0</v>
      </c>
      <c r="M96" s="217">
        <v>0</v>
      </c>
      <c r="N96" s="249">
        <f t="shared" si="35"/>
        <v>367879</v>
      </c>
      <c r="R96" s="163"/>
      <c r="S96" s="163"/>
      <c r="T96" s="163"/>
    </row>
    <row r="97" spans="1:14" ht="15.6" thickTop="1" thickBot="1" x14ac:dyDescent="0.35">
      <c r="A97" s="122">
        <f>+A96+1</f>
        <v>95</v>
      </c>
      <c r="B97" s="169">
        <v>47448</v>
      </c>
      <c r="C97" s="217">
        <f>'Salario Base, Anualidades y CP'!B10</f>
        <v>298750</v>
      </c>
      <c r="D97" s="220">
        <v>68590</v>
      </c>
      <c r="E97" s="183">
        <v>1</v>
      </c>
      <c r="F97" s="224">
        <f>+'Salario Base, Anualidades y CP'!D11</f>
        <v>7619</v>
      </c>
      <c r="G97" s="218">
        <f t="shared" si="33"/>
        <v>7619</v>
      </c>
      <c r="H97" s="142">
        <v>0</v>
      </c>
      <c r="I97" s="229">
        <f>+'Salario Base, Anualidades y CP'!B51</f>
        <v>0</v>
      </c>
      <c r="J97" s="219">
        <f t="shared" si="34"/>
        <v>0</v>
      </c>
      <c r="K97" s="26">
        <v>0</v>
      </c>
      <c r="L97" s="217">
        <v>0</v>
      </c>
      <c r="M97" s="217">
        <v>0</v>
      </c>
      <c r="N97" s="232">
        <f t="shared" si="35"/>
        <v>374959</v>
      </c>
    </row>
    <row r="98" spans="1:14" ht="15.6" thickTop="1" thickBot="1" x14ac:dyDescent="0.35">
      <c r="A98" s="122">
        <f>+A97+1</f>
        <v>96</v>
      </c>
      <c r="B98" s="169">
        <v>12709</v>
      </c>
      <c r="C98" s="217">
        <f>'Salario Base, Anualidades y CP'!B10</f>
        <v>298750</v>
      </c>
      <c r="D98" s="218">
        <v>192052</v>
      </c>
      <c r="E98" s="184">
        <v>1</v>
      </c>
      <c r="F98" s="226">
        <f>+'Salario Base, Anualidades y CP'!D10</f>
        <v>7398</v>
      </c>
      <c r="G98" s="218">
        <f t="shared" si="33"/>
        <v>7398</v>
      </c>
      <c r="H98" s="152">
        <v>0</v>
      </c>
      <c r="I98" s="229">
        <f>+'Salario Base, Anualidades y CP'!B47</f>
        <v>2273</v>
      </c>
      <c r="J98" s="231">
        <f t="shared" si="34"/>
        <v>0</v>
      </c>
      <c r="K98" s="7">
        <v>0</v>
      </c>
      <c r="L98" s="217">
        <v>0</v>
      </c>
      <c r="M98" s="217">
        <v>0</v>
      </c>
      <c r="N98" s="232">
        <f t="shared" si="35"/>
        <v>498200</v>
      </c>
    </row>
    <row r="99" spans="1:14" s="27" customFormat="1" ht="15.6" thickTop="1" thickBot="1" x14ac:dyDescent="0.35">
      <c r="A99" s="122">
        <v>97</v>
      </c>
      <c r="B99" s="169">
        <v>371909</v>
      </c>
      <c r="C99" s="217">
        <f>'Salario Base, Anualidades y CP'!B43</f>
        <v>435000</v>
      </c>
      <c r="D99" s="218">
        <v>16442</v>
      </c>
      <c r="E99" s="183">
        <v>1</v>
      </c>
      <c r="F99" s="224">
        <f>+'Salario Base, Anualidades y CP'!D43</f>
        <v>10859</v>
      </c>
      <c r="G99" s="218">
        <f>E99*F99</f>
        <v>10859</v>
      </c>
      <c r="H99" s="148"/>
      <c r="I99" s="229"/>
      <c r="J99" s="217"/>
      <c r="K99" s="30"/>
      <c r="L99" s="217">
        <v>0</v>
      </c>
      <c r="M99" s="217">
        <f>+K99*C99</f>
        <v>0</v>
      </c>
      <c r="N99" s="232">
        <f>C99+D99+G99</f>
        <v>462301</v>
      </c>
    </row>
    <row r="100" spans="1:14" s="11" customFormat="1" ht="13.8" thickTop="1" x14ac:dyDescent="0.25">
      <c r="A100" s="48"/>
      <c r="B100" s="49"/>
      <c r="C100" s="50"/>
      <c r="D100" s="151"/>
      <c r="E100" s="182"/>
      <c r="F100" s="151"/>
      <c r="G100" s="151"/>
      <c r="H100" s="151"/>
      <c r="I100" s="49"/>
      <c r="J100" s="50"/>
      <c r="K100" s="51"/>
      <c r="L100" s="50"/>
      <c r="M100" s="50"/>
      <c r="N100" s="211"/>
    </row>
    <row r="101" spans="1:14" hidden="1" x14ac:dyDescent="0.25">
      <c r="A101" s="52"/>
      <c r="B101" s="53"/>
      <c r="C101" s="50"/>
      <c r="D101" s="151"/>
      <c r="E101" s="182"/>
      <c r="F101" s="151"/>
      <c r="G101" s="151"/>
      <c r="H101" s="151"/>
      <c r="I101" s="49"/>
      <c r="J101" s="50"/>
      <c r="K101" s="51"/>
      <c r="L101" s="50"/>
      <c r="M101" s="50"/>
      <c r="N101" s="211"/>
    </row>
    <row r="102" spans="1:14" hidden="1" x14ac:dyDescent="0.25">
      <c r="A102" s="48"/>
      <c r="B102" s="49"/>
      <c r="C102" s="58"/>
      <c r="D102" s="154"/>
      <c r="E102" s="187"/>
      <c r="F102" s="61"/>
      <c r="G102" s="154"/>
      <c r="H102" s="154"/>
      <c r="I102" s="57"/>
      <c r="J102" s="11"/>
      <c r="K102" s="11"/>
      <c r="L102" s="11"/>
      <c r="M102" s="11"/>
      <c r="N102" s="11"/>
    </row>
    <row r="103" spans="1:14" hidden="1" x14ac:dyDescent="0.25">
      <c r="A103" s="49"/>
      <c r="B103" s="49"/>
      <c r="C103" s="49"/>
      <c r="D103" s="54"/>
      <c r="E103" s="54"/>
      <c r="F103" s="54"/>
      <c r="G103" s="54"/>
      <c r="H103" s="158"/>
      <c r="I103" s="49"/>
      <c r="J103" s="49"/>
      <c r="K103" s="49"/>
      <c r="L103" s="49"/>
      <c r="M103" s="49"/>
      <c r="N103" s="49"/>
    </row>
    <row r="104" spans="1:14" s="11" customFormat="1" hidden="1" x14ac:dyDescent="0.25">
      <c r="A104" s="52"/>
      <c r="B104" s="53"/>
      <c r="C104" s="50"/>
      <c r="D104" s="151"/>
      <c r="E104" s="182"/>
      <c r="F104" s="151"/>
      <c r="G104" s="151"/>
      <c r="H104" s="151"/>
      <c r="I104" s="49"/>
      <c r="J104" s="50"/>
      <c r="K104" s="51"/>
      <c r="L104" s="50"/>
      <c r="M104" s="50"/>
      <c r="N104" s="211"/>
    </row>
    <row r="105" spans="1:14" hidden="1" x14ac:dyDescent="0.25">
      <c r="A105" s="48"/>
      <c r="B105" s="49"/>
      <c r="C105" s="50"/>
      <c r="D105" s="151"/>
      <c r="E105" s="182"/>
      <c r="F105" s="151"/>
      <c r="G105" s="151"/>
      <c r="H105" s="151"/>
      <c r="I105" s="49"/>
      <c r="J105" s="50"/>
      <c r="K105" s="51"/>
      <c r="L105" s="50"/>
      <c r="M105" s="50"/>
      <c r="N105" s="211"/>
    </row>
    <row r="106" spans="1:14" ht="15" customHeight="1" x14ac:dyDescent="0.25">
      <c r="A106" s="159"/>
      <c r="B106" s="159"/>
      <c r="C106" s="50"/>
      <c r="D106" s="151"/>
      <c r="E106" s="182"/>
      <c r="F106" s="151"/>
      <c r="G106" s="151"/>
      <c r="H106" s="151"/>
      <c r="I106" s="49"/>
      <c r="J106" s="50"/>
      <c r="K106" s="51"/>
      <c r="L106" s="50"/>
      <c r="M106" s="50"/>
      <c r="N106" s="211"/>
    </row>
    <row r="107" spans="1:14" s="11" customFormat="1" ht="12.75" customHeight="1" x14ac:dyDescent="0.25">
      <c r="A107" s="159"/>
      <c r="B107" s="159"/>
      <c r="C107" s="63"/>
      <c r="D107" s="159"/>
      <c r="E107" s="200"/>
      <c r="F107" s="193"/>
      <c r="G107" s="159"/>
      <c r="H107" s="159"/>
      <c r="I107" s="62"/>
      <c r="J107" s="63"/>
      <c r="K107" s="64"/>
      <c r="L107" s="63"/>
      <c r="M107" s="63"/>
      <c r="N107" s="213"/>
    </row>
    <row r="108" spans="1:14" s="11" customFormat="1" ht="12.75" customHeight="1" x14ac:dyDescent="0.25">
      <c r="A108" s="159"/>
      <c r="B108" s="159"/>
      <c r="C108" s="63"/>
      <c r="D108" s="159"/>
      <c r="E108" s="200"/>
      <c r="F108" s="193"/>
      <c r="G108" s="159"/>
      <c r="H108" s="159"/>
      <c r="I108" s="62"/>
      <c r="J108" s="63"/>
      <c r="K108" s="64"/>
      <c r="L108" s="63"/>
      <c r="M108" s="63"/>
      <c r="N108" s="213"/>
    </row>
    <row r="109" spans="1:14" ht="13.2" customHeight="1" x14ac:dyDescent="0.25">
      <c r="A109" s="159"/>
      <c r="B109" s="159"/>
      <c r="C109" s="63"/>
      <c r="D109" s="159"/>
      <c r="E109" s="200"/>
      <c r="F109" s="193"/>
      <c r="G109" s="159"/>
      <c r="H109" s="159"/>
      <c r="I109" s="62"/>
      <c r="J109" s="63"/>
      <c r="K109" s="64"/>
      <c r="L109" s="63"/>
      <c r="M109" s="63"/>
      <c r="N109" s="213"/>
    </row>
    <row r="110" spans="1:14" ht="12.75" customHeight="1" x14ac:dyDescent="0.25">
      <c r="A110" s="159"/>
      <c r="B110" s="159"/>
      <c r="C110" s="63"/>
      <c r="D110" s="159"/>
      <c r="E110" s="200"/>
      <c r="F110" s="193"/>
      <c r="G110" s="159"/>
      <c r="H110" s="159"/>
      <c r="I110" s="62"/>
      <c r="J110" s="63"/>
      <c r="K110" s="64"/>
      <c r="L110" s="63"/>
      <c r="M110" s="63"/>
      <c r="N110" s="213"/>
    </row>
    <row r="111" spans="1:14" x14ac:dyDescent="0.25">
      <c r="A111" s="159"/>
      <c r="B111" s="159"/>
      <c r="C111" s="50"/>
      <c r="D111" s="151"/>
      <c r="E111" s="182"/>
      <c r="F111" s="151"/>
      <c r="G111" s="151"/>
      <c r="H111" s="151"/>
      <c r="I111" s="49"/>
      <c r="J111" s="50"/>
      <c r="K111" s="51"/>
      <c r="L111" s="50"/>
      <c r="M111" s="50"/>
      <c r="N111" s="211"/>
    </row>
    <row r="112" spans="1:14" x14ac:dyDescent="0.25">
      <c r="A112" s="52"/>
      <c r="B112" s="53"/>
      <c r="C112" s="50"/>
      <c r="D112" s="151"/>
      <c r="E112" s="182"/>
      <c r="F112" s="151"/>
      <c r="G112" s="151"/>
      <c r="H112" s="151"/>
      <c r="I112" s="49"/>
      <c r="J112" s="50"/>
      <c r="K112" s="51"/>
      <c r="L112" s="50"/>
      <c r="M112" s="50"/>
      <c r="N112" s="211"/>
    </row>
    <row r="113" spans="1:14" ht="13.2" customHeight="1" x14ac:dyDescent="0.25">
      <c r="A113" s="2"/>
      <c r="B113" s="2"/>
      <c r="C113" s="14"/>
      <c r="D113" s="143"/>
      <c r="E113" s="179"/>
      <c r="F113" s="143"/>
      <c r="G113" s="143"/>
      <c r="H113" s="143"/>
      <c r="I113" s="11"/>
      <c r="J113" s="14"/>
      <c r="K113" s="16"/>
      <c r="L113" s="14"/>
      <c r="M113" s="14"/>
      <c r="N113" s="209"/>
    </row>
    <row r="114" spans="1:14" ht="13.2" customHeight="1" x14ac:dyDescent="0.25">
      <c r="A114" s="2"/>
      <c r="B114" s="2"/>
    </row>
    <row r="115" spans="1:14" x14ac:dyDescent="0.25">
      <c r="A115" s="2"/>
      <c r="B115" s="2"/>
    </row>
    <row r="116" spans="1:14" x14ac:dyDescent="0.25">
      <c r="A116" s="2"/>
      <c r="B116" s="2"/>
    </row>
    <row r="117" spans="1:14" x14ac:dyDescent="0.25">
      <c r="A117" s="2"/>
      <c r="B117" s="2"/>
    </row>
    <row r="118" spans="1:14" x14ac:dyDescent="0.25">
      <c r="A118" s="2"/>
      <c r="B118" s="2"/>
      <c r="F118" s="5"/>
      <c r="I118" s="17"/>
      <c r="K118" s="2"/>
    </row>
    <row r="119" spans="1:14" x14ac:dyDescent="0.25">
      <c r="A119" s="2"/>
      <c r="B119" s="2"/>
      <c r="F119" s="5"/>
      <c r="I119" s="17"/>
      <c r="K119" s="2"/>
    </row>
    <row r="120" spans="1:14" x14ac:dyDescent="0.25">
      <c r="A120" s="2"/>
      <c r="B120" s="2"/>
      <c r="F120" s="5"/>
      <c r="I120" s="17"/>
      <c r="K120" s="2"/>
    </row>
    <row r="121" spans="1:14" x14ac:dyDescent="0.25">
      <c r="A121" s="2"/>
      <c r="B121" s="2"/>
    </row>
    <row r="122" spans="1:14" x14ac:dyDescent="0.25">
      <c r="A122" s="2"/>
      <c r="B122" s="2"/>
    </row>
    <row r="123" spans="1:14" x14ac:dyDescent="0.25">
      <c r="A123" s="2"/>
      <c r="B123" s="2"/>
    </row>
    <row r="124" spans="1:14" x14ac:dyDescent="0.25">
      <c r="A124" s="2"/>
      <c r="B124" s="2"/>
    </row>
    <row r="125" spans="1:14" x14ac:dyDescent="0.25">
      <c r="A125" s="2"/>
      <c r="B125" s="2"/>
    </row>
    <row r="126" spans="1:14" x14ac:dyDescent="0.25">
      <c r="A126" s="2"/>
      <c r="B126" s="2"/>
    </row>
    <row r="127" spans="1:14" x14ac:dyDescent="0.25">
      <c r="A127" s="2"/>
      <c r="B127" s="2"/>
    </row>
    <row r="128" spans="1:14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310" spans="1:1" x14ac:dyDescent="0.25">
      <c r="A310" s="37" t="s">
        <v>476</v>
      </c>
    </row>
    <row r="311" spans="1:1" x14ac:dyDescent="0.25">
      <c r="A311">
        <v>0</v>
      </c>
    </row>
    <row r="312" spans="1:1" x14ac:dyDescent="0.25">
      <c r="A312">
        <v>0</v>
      </c>
    </row>
    <row r="313" spans="1:1" x14ac:dyDescent="0.25">
      <c r="A313">
        <v>0</v>
      </c>
    </row>
    <row r="314" spans="1:1" x14ac:dyDescent="0.25">
      <c r="A314">
        <v>0</v>
      </c>
    </row>
    <row r="315" spans="1:1" x14ac:dyDescent="0.25">
      <c r="A315">
        <v>0</v>
      </c>
    </row>
    <row r="316" spans="1:1" x14ac:dyDescent="0.25">
      <c r="A316">
        <v>0</v>
      </c>
    </row>
    <row r="317" spans="1:1" x14ac:dyDescent="0.25">
      <c r="A317" s="27">
        <v>0</v>
      </c>
    </row>
    <row r="318" spans="1:1" x14ac:dyDescent="0.25">
      <c r="A318" s="27">
        <v>0</v>
      </c>
    </row>
    <row r="319" spans="1:1" x14ac:dyDescent="0.25">
      <c r="A319">
        <v>0</v>
      </c>
    </row>
    <row r="320" spans="1:1" x14ac:dyDescent="0.25">
      <c r="A320">
        <v>0</v>
      </c>
    </row>
    <row r="321" spans="1:2" x14ac:dyDescent="0.25">
      <c r="A321">
        <v>0</v>
      </c>
    </row>
    <row r="322" spans="1:2" x14ac:dyDescent="0.25">
      <c r="A322">
        <v>0</v>
      </c>
    </row>
    <row r="323" spans="1:2" x14ac:dyDescent="0.25">
      <c r="A323">
        <v>0</v>
      </c>
    </row>
    <row r="324" spans="1:2" x14ac:dyDescent="0.25">
      <c r="A324">
        <v>23</v>
      </c>
      <c r="B324" s="270">
        <v>3</v>
      </c>
    </row>
    <row r="325" spans="1:2" x14ac:dyDescent="0.25">
      <c r="A325">
        <v>23</v>
      </c>
      <c r="B325" s="270"/>
    </row>
    <row r="326" spans="1:2" x14ac:dyDescent="0.25">
      <c r="A326">
        <v>23</v>
      </c>
      <c r="B326" s="270"/>
    </row>
    <row r="327" spans="1:2" x14ac:dyDescent="0.25">
      <c r="A327">
        <v>24</v>
      </c>
      <c r="B327" s="3">
        <v>1</v>
      </c>
    </row>
    <row r="328" spans="1:2" x14ac:dyDescent="0.25">
      <c r="A328">
        <v>25</v>
      </c>
      <c r="B328" s="3">
        <v>1</v>
      </c>
    </row>
    <row r="329" spans="1:2" x14ac:dyDescent="0.25">
      <c r="A329">
        <v>26</v>
      </c>
      <c r="B329" s="3">
        <v>1</v>
      </c>
    </row>
    <row r="330" spans="1:2" x14ac:dyDescent="0.25">
      <c r="A330">
        <v>27</v>
      </c>
      <c r="B330" s="270">
        <v>2</v>
      </c>
    </row>
    <row r="331" spans="1:2" x14ac:dyDescent="0.25">
      <c r="A331">
        <v>27</v>
      </c>
      <c r="B331" s="270"/>
    </row>
    <row r="332" spans="1:2" x14ac:dyDescent="0.25">
      <c r="A332">
        <v>28</v>
      </c>
      <c r="B332" s="270">
        <v>3</v>
      </c>
    </row>
    <row r="333" spans="1:2" x14ac:dyDescent="0.25">
      <c r="A333" s="27">
        <v>28</v>
      </c>
      <c r="B333" s="270"/>
    </row>
    <row r="334" spans="1:2" x14ac:dyDescent="0.25">
      <c r="A334" s="27">
        <v>28</v>
      </c>
      <c r="B334" s="270"/>
    </row>
    <row r="335" spans="1:2" x14ac:dyDescent="0.25">
      <c r="A335" s="27">
        <v>29</v>
      </c>
      <c r="B335" s="270">
        <v>2</v>
      </c>
    </row>
    <row r="336" spans="1:2" x14ac:dyDescent="0.25">
      <c r="A336">
        <v>29</v>
      </c>
      <c r="B336" s="270"/>
    </row>
    <row r="337" spans="1:2" x14ac:dyDescent="0.25">
      <c r="A337">
        <v>30</v>
      </c>
      <c r="B337" s="270">
        <v>4</v>
      </c>
    </row>
    <row r="338" spans="1:2" x14ac:dyDescent="0.25">
      <c r="A338">
        <v>30</v>
      </c>
      <c r="B338" s="270"/>
    </row>
    <row r="339" spans="1:2" x14ac:dyDescent="0.25">
      <c r="A339">
        <v>30</v>
      </c>
      <c r="B339" s="270"/>
    </row>
    <row r="340" spans="1:2" x14ac:dyDescent="0.25">
      <c r="A340">
        <v>30</v>
      </c>
      <c r="B340" s="270"/>
    </row>
    <row r="341" spans="1:2" x14ac:dyDescent="0.25">
      <c r="A341" s="27">
        <v>31</v>
      </c>
      <c r="B341" s="270">
        <v>5</v>
      </c>
    </row>
    <row r="342" spans="1:2" x14ac:dyDescent="0.25">
      <c r="A342" s="27">
        <v>31</v>
      </c>
      <c r="B342" s="270"/>
    </row>
    <row r="343" spans="1:2" x14ac:dyDescent="0.25">
      <c r="A343" s="27">
        <v>31</v>
      </c>
      <c r="B343" s="270"/>
    </row>
    <row r="344" spans="1:2" x14ac:dyDescent="0.25">
      <c r="A344">
        <v>31</v>
      </c>
      <c r="B344" s="270"/>
    </row>
    <row r="345" spans="1:2" x14ac:dyDescent="0.25">
      <c r="A345">
        <v>31</v>
      </c>
      <c r="B345" s="270"/>
    </row>
    <row r="346" spans="1:2" x14ac:dyDescent="0.25">
      <c r="A346" s="39">
        <v>32</v>
      </c>
      <c r="B346" s="270">
        <v>5</v>
      </c>
    </row>
    <row r="347" spans="1:2" x14ac:dyDescent="0.25">
      <c r="A347">
        <v>32</v>
      </c>
      <c r="B347" s="270"/>
    </row>
    <row r="348" spans="1:2" x14ac:dyDescent="0.25">
      <c r="A348">
        <v>32</v>
      </c>
      <c r="B348" s="270"/>
    </row>
    <row r="349" spans="1:2" x14ac:dyDescent="0.25">
      <c r="A349">
        <v>32</v>
      </c>
      <c r="B349" s="270"/>
    </row>
    <row r="350" spans="1:2" x14ac:dyDescent="0.25">
      <c r="A350">
        <v>32</v>
      </c>
      <c r="B350" s="270"/>
    </row>
    <row r="351" spans="1:2" x14ac:dyDescent="0.25">
      <c r="A351">
        <v>33</v>
      </c>
      <c r="B351" s="270">
        <v>3</v>
      </c>
    </row>
    <row r="352" spans="1:2" x14ac:dyDescent="0.25">
      <c r="A352">
        <v>33</v>
      </c>
      <c r="B352" s="270"/>
    </row>
    <row r="353" spans="1:2" x14ac:dyDescent="0.25">
      <c r="A353">
        <v>33</v>
      </c>
      <c r="B353" s="270"/>
    </row>
    <row r="354" spans="1:2" x14ac:dyDescent="0.25">
      <c r="A354">
        <v>34</v>
      </c>
      <c r="B354" s="270">
        <v>6</v>
      </c>
    </row>
    <row r="355" spans="1:2" x14ac:dyDescent="0.25">
      <c r="A355">
        <v>34</v>
      </c>
      <c r="B355" s="270"/>
    </row>
    <row r="356" spans="1:2" x14ac:dyDescent="0.25">
      <c r="A356" s="27">
        <v>34</v>
      </c>
      <c r="B356" s="270"/>
    </row>
    <row r="357" spans="1:2" x14ac:dyDescent="0.25">
      <c r="A357">
        <v>34</v>
      </c>
      <c r="B357" s="270"/>
    </row>
    <row r="358" spans="1:2" x14ac:dyDescent="0.25">
      <c r="A358">
        <v>34</v>
      </c>
      <c r="B358" s="270"/>
    </row>
    <row r="359" spans="1:2" x14ac:dyDescent="0.25">
      <c r="A359">
        <v>34</v>
      </c>
      <c r="B359" s="270"/>
    </row>
    <row r="360" spans="1:2" x14ac:dyDescent="0.25">
      <c r="A360">
        <v>35</v>
      </c>
      <c r="B360" s="270">
        <v>4</v>
      </c>
    </row>
    <row r="361" spans="1:2" x14ac:dyDescent="0.25">
      <c r="A361">
        <v>35</v>
      </c>
      <c r="B361" s="270"/>
    </row>
    <row r="362" spans="1:2" x14ac:dyDescent="0.25">
      <c r="A362">
        <v>35</v>
      </c>
      <c r="B362" s="270"/>
    </row>
    <row r="363" spans="1:2" x14ac:dyDescent="0.25">
      <c r="A363">
        <v>35</v>
      </c>
      <c r="B363" s="270"/>
    </row>
    <row r="364" spans="1:2" x14ac:dyDescent="0.25">
      <c r="A364">
        <v>36</v>
      </c>
      <c r="B364" s="270">
        <v>11</v>
      </c>
    </row>
    <row r="365" spans="1:2" x14ac:dyDescent="0.25">
      <c r="A365">
        <v>36</v>
      </c>
      <c r="B365" s="270"/>
    </row>
    <row r="366" spans="1:2" x14ac:dyDescent="0.25">
      <c r="A366" s="27">
        <v>36</v>
      </c>
      <c r="B366" s="270"/>
    </row>
    <row r="367" spans="1:2" x14ac:dyDescent="0.25">
      <c r="A367">
        <v>36</v>
      </c>
      <c r="B367" s="270"/>
    </row>
    <row r="368" spans="1:2" x14ac:dyDescent="0.25">
      <c r="A368" s="39">
        <v>36</v>
      </c>
      <c r="B368" s="270"/>
    </row>
    <row r="369" spans="1:2" x14ac:dyDescent="0.25">
      <c r="A369" s="27">
        <v>36</v>
      </c>
      <c r="B369" s="270"/>
    </row>
    <row r="370" spans="1:2" x14ac:dyDescent="0.25">
      <c r="A370">
        <v>36</v>
      </c>
      <c r="B370" s="270"/>
    </row>
    <row r="371" spans="1:2" x14ac:dyDescent="0.25">
      <c r="A371">
        <v>36</v>
      </c>
      <c r="B371" s="270"/>
    </row>
    <row r="372" spans="1:2" x14ac:dyDescent="0.25">
      <c r="A372">
        <v>36</v>
      </c>
      <c r="B372" s="270"/>
    </row>
    <row r="373" spans="1:2" x14ac:dyDescent="0.25">
      <c r="A373">
        <v>36</v>
      </c>
      <c r="B373" s="270"/>
    </row>
    <row r="374" spans="1:2" x14ac:dyDescent="0.25">
      <c r="A374">
        <v>36</v>
      </c>
      <c r="B374" s="270"/>
    </row>
    <row r="375" spans="1:2" x14ac:dyDescent="0.25">
      <c r="A375">
        <v>37</v>
      </c>
      <c r="B375" s="270">
        <v>5</v>
      </c>
    </row>
    <row r="376" spans="1:2" x14ac:dyDescent="0.25">
      <c r="A376">
        <v>37</v>
      </c>
      <c r="B376" s="270"/>
    </row>
    <row r="377" spans="1:2" x14ac:dyDescent="0.25">
      <c r="A377">
        <v>37</v>
      </c>
      <c r="B377" s="270"/>
    </row>
    <row r="378" spans="1:2" x14ac:dyDescent="0.25">
      <c r="A378">
        <v>37</v>
      </c>
      <c r="B378" s="270"/>
    </row>
    <row r="379" spans="1:2" x14ac:dyDescent="0.25">
      <c r="A379">
        <v>37</v>
      </c>
      <c r="B379" s="270"/>
    </row>
    <row r="380" spans="1:2" x14ac:dyDescent="0.25">
      <c r="A380">
        <v>38</v>
      </c>
      <c r="B380" s="270">
        <v>8</v>
      </c>
    </row>
    <row r="381" spans="1:2" x14ac:dyDescent="0.25">
      <c r="A381">
        <v>38</v>
      </c>
      <c r="B381" s="270"/>
    </row>
    <row r="382" spans="1:2" x14ac:dyDescent="0.25">
      <c r="A382" s="27">
        <v>38</v>
      </c>
      <c r="B382" s="270"/>
    </row>
    <row r="383" spans="1:2" x14ac:dyDescent="0.25">
      <c r="A383">
        <v>38</v>
      </c>
      <c r="B383" s="270"/>
    </row>
    <row r="384" spans="1:2" x14ac:dyDescent="0.25">
      <c r="A384">
        <v>38</v>
      </c>
      <c r="B384" s="270"/>
    </row>
    <row r="385" spans="1:2" x14ac:dyDescent="0.25">
      <c r="A385">
        <v>38</v>
      </c>
      <c r="B385" s="270"/>
    </row>
    <row r="386" spans="1:2" x14ac:dyDescent="0.25">
      <c r="A386">
        <v>38</v>
      </c>
      <c r="B386" s="270"/>
    </row>
    <row r="387" spans="1:2" x14ac:dyDescent="0.25">
      <c r="A387">
        <v>38</v>
      </c>
      <c r="B387" s="270"/>
    </row>
    <row r="388" spans="1:2" x14ac:dyDescent="0.25">
      <c r="A388">
        <v>39</v>
      </c>
      <c r="B388" s="270">
        <v>5</v>
      </c>
    </row>
    <row r="389" spans="1:2" x14ac:dyDescent="0.25">
      <c r="A389">
        <v>39</v>
      </c>
      <c r="B389" s="270"/>
    </row>
    <row r="390" spans="1:2" x14ac:dyDescent="0.25">
      <c r="A390">
        <v>39</v>
      </c>
      <c r="B390" s="270"/>
    </row>
    <row r="391" spans="1:2" x14ac:dyDescent="0.25">
      <c r="A391">
        <v>39</v>
      </c>
      <c r="B391" s="270"/>
    </row>
    <row r="392" spans="1:2" x14ac:dyDescent="0.25">
      <c r="A392">
        <v>39</v>
      </c>
      <c r="B392" s="270"/>
    </row>
    <row r="393" spans="1:2" x14ac:dyDescent="0.25">
      <c r="A393">
        <v>40</v>
      </c>
      <c r="B393" s="270">
        <v>13</v>
      </c>
    </row>
    <row r="394" spans="1:2" x14ac:dyDescent="0.25">
      <c r="A394" s="27">
        <v>40</v>
      </c>
      <c r="B394" s="270"/>
    </row>
    <row r="395" spans="1:2" x14ac:dyDescent="0.25">
      <c r="A395" s="27">
        <v>40</v>
      </c>
      <c r="B395" s="270"/>
    </row>
    <row r="396" spans="1:2" x14ac:dyDescent="0.25">
      <c r="A396">
        <v>40</v>
      </c>
      <c r="B396" s="270"/>
    </row>
    <row r="397" spans="1:2" x14ac:dyDescent="0.25">
      <c r="A397">
        <v>40</v>
      </c>
      <c r="B397" s="270"/>
    </row>
    <row r="398" spans="1:2" x14ac:dyDescent="0.25">
      <c r="A398">
        <v>40</v>
      </c>
      <c r="B398" s="270"/>
    </row>
    <row r="399" spans="1:2" x14ac:dyDescent="0.25">
      <c r="A399">
        <v>40</v>
      </c>
      <c r="B399" s="270"/>
    </row>
    <row r="400" spans="1:2" x14ac:dyDescent="0.25">
      <c r="A400">
        <v>40</v>
      </c>
      <c r="B400" s="270"/>
    </row>
    <row r="401" spans="1:2" x14ac:dyDescent="0.25">
      <c r="A401">
        <v>40</v>
      </c>
      <c r="B401" s="270"/>
    </row>
    <row r="402" spans="1:2" x14ac:dyDescent="0.25">
      <c r="A402">
        <v>40</v>
      </c>
      <c r="B402" s="270"/>
    </row>
    <row r="403" spans="1:2" x14ac:dyDescent="0.25">
      <c r="A403">
        <v>40</v>
      </c>
      <c r="B403" s="270"/>
    </row>
    <row r="404" spans="1:2" x14ac:dyDescent="0.25">
      <c r="A404">
        <v>40</v>
      </c>
      <c r="B404" s="270"/>
    </row>
    <row r="405" spans="1:2" x14ac:dyDescent="0.25">
      <c r="A405">
        <v>40</v>
      </c>
      <c r="B405" s="270"/>
    </row>
    <row r="406" spans="1:2" x14ac:dyDescent="0.25">
      <c r="A406">
        <v>41</v>
      </c>
      <c r="B406" s="270">
        <v>8</v>
      </c>
    </row>
    <row r="407" spans="1:2" x14ac:dyDescent="0.25">
      <c r="A407" s="27">
        <v>41</v>
      </c>
      <c r="B407" s="270"/>
    </row>
    <row r="408" spans="1:2" x14ac:dyDescent="0.25">
      <c r="A408">
        <v>41</v>
      </c>
      <c r="B408" s="270"/>
    </row>
    <row r="409" spans="1:2" x14ac:dyDescent="0.25">
      <c r="A409">
        <v>41</v>
      </c>
      <c r="B409" s="270"/>
    </row>
    <row r="410" spans="1:2" x14ac:dyDescent="0.25">
      <c r="A410">
        <v>41</v>
      </c>
      <c r="B410" s="270"/>
    </row>
    <row r="411" spans="1:2" x14ac:dyDescent="0.25">
      <c r="A411">
        <v>41</v>
      </c>
      <c r="B411" s="270"/>
    </row>
    <row r="412" spans="1:2" x14ac:dyDescent="0.25">
      <c r="A412">
        <v>41</v>
      </c>
      <c r="B412" s="270"/>
    </row>
    <row r="413" spans="1:2" x14ac:dyDescent="0.25">
      <c r="A413">
        <v>41</v>
      </c>
      <c r="B413" s="270"/>
    </row>
    <row r="414" spans="1:2" x14ac:dyDescent="0.25">
      <c r="A414">
        <v>42</v>
      </c>
      <c r="B414" s="270">
        <v>5</v>
      </c>
    </row>
    <row r="415" spans="1:2" x14ac:dyDescent="0.25">
      <c r="A415">
        <v>42</v>
      </c>
      <c r="B415" s="270"/>
    </row>
    <row r="416" spans="1:2" x14ac:dyDescent="0.25">
      <c r="A416">
        <v>42</v>
      </c>
      <c r="B416" s="270"/>
    </row>
    <row r="417" spans="1:2" x14ac:dyDescent="0.25">
      <c r="A417" s="27">
        <v>42</v>
      </c>
      <c r="B417" s="270"/>
    </row>
    <row r="418" spans="1:2" x14ac:dyDescent="0.25">
      <c r="A418">
        <v>42</v>
      </c>
      <c r="B418" s="270"/>
    </row>
    <row r="419" spans="1:2" x14ac:dyDescent="0.25">
      <c r="A419" s="39">
        <v>43</v>
      </c>
      <c r="B419" s="270">
        <v>9</v>
      </c>
    </row>
    <row r="420" spans="1:2" x14ac:dyDescent="0.25">
      <c r="A420">
        <v>43</v>
      </c>
      <c r="B420" s="270"/>
    </row>
    <row r="421" spans="1:2" x14ac:dyDescent="0.25">
      <c r="A421">
        <v>43</v>
      </c>
      <c r="B421" s="270"/>
    </row>
    <row r="422" spans="1:2" x14ac:dyDescent="0.25">
      <c r="A422" s="27">
        <v>43</v>
      </c>
      <c r="B422" s="270"/>
    </row>
    <row r="423" spans="1:2" x14ac:dyDescent="0.25">
      <c r="A423">
        <v>43</v>
      </c>
      <c r="B423" s="270"/>
    </row>
    <row r="424" spans="1:2" x14ac:dyDescent="0.25">
      <c r="A424">
        <v>43</v>
      </c>
      <c r="B424" s="270"/>
    </row>
    <row r="425" spans="1:2" x14ac:dyDescent="0.25">
      <c r="A425" s="27">
        <v>43</v>
      </c>
      <c r="B425" s="270"/>
    </row>
    <row r="426" spans="1:2" x14ac:dyDescent="0.25">
      <c r="A426">
        <v>43</v>
      </c>
      <c r="B426" s="270"/>
    </row>
    <row r="427" spans="1:2" x14ac:dyDescent="0.25">
      <c r="A427">
        <v>43</v>
      </c>
      <c r="B427" s="270"/>
    </row>
    <row r="428" spans="1:2" x14ac:dyDescent="0.25">
      <c r="A428" s="27">
        <v>44</v>
      </c>
      <c r="B428" s="270">
        <v>5</v>
      </c>
    </row>
    <row r="429" spans="1:2" x14ac:dyDescent="0.25">
      <c r="A429">
        <v>44</v>
      </c>
      <c r="B429" s="270"/>
    </row>
    <row r="430" spans="1:2" x14ac:dyDescent="0.25">
      <c r="A430" s="27">
        <v>44</v>
      </c>
      <c r="B430" s="270"/>
    </row>
    <row r="431" spans="1:2" x14ac:dyDescent="0.25">
      <c r="A431" s="27">
        <v>44</v>
      </c>
      <c r="B431" s="270"/>
    </row>
    <row r="432" spans="1:2" x14ac:dyDescent="0.25">
      <c r="A432">
        <v>44</v>
      </c>
      <c r="B432" s="270"/>
    </row>
    <row r="433" spans="1:2" x14ac:dyDescent="0.25">
      <c r="A433">
        <v>46</v>
      </c>
      <c r="B433" s="270">
        <v>3</v>
      </c>
    </row>
    <row r="434" spans="1:2" x14ac:dyDescent="0.25">
      <c r="A434">
        <v>46</v>
      </c>
      <c r="B434" s="270"/>
    </row>
    <row r="435" spans="1:2" x14ac:dyDescent="0.25">
      <c r="A435">
        <v>46</v>
      </c>
      <c r="B435" s="270"/>
    </row>
    <row r="436" spans="1:2" x14ac:dyDescent="0.25">
      <c r="A436" s="27">
        <v>47</v>
      </c>
      <c r="B436" s="3">
        <v>1</v>
      </c>
    </row>
    <row r="437" spans="1:2" x14ac:dyDescent="0.25">
      <c r="A437">
        <v>48</v>
      </c>
      <c r="B437" s="3">
        <v>1</v>
      </c>
    </row>
    <row r="438" spans="1:2" x14ac:dyDescent="0.25">
      <c r="A438">
        <v>49</v>
      </c>
      <c r="B438" s="270">
        <v>5</v>
      </c>
    </row>
    <row r="439" spans="1:2" x14ac:dyDescent="0.25">
      <c r="A439">
        <v>49</v>
      </c>
      <c r="B439" s="270"/>
    </row>
    <row r="440" spans="1:2" x14ac:dyDescent="0.25">
      <c r="A440">
        <v>49</v>
      </c>
      <c r="B440" s="270"/>
    </row>
    <row r="441" spans="1:2" x14ac:dyDescent="0.25">
      <c r="A441" s="27">
        <v>49</v>
      </c>
      <c r="B441" s="270"/>
    </row>
    <row r="442" spans="1:2" x14ac:dyDescent="0.25">
      <c r="A442">
        <v>49</v>
      </c>
      <c r="B442" s="270"/>
    </row>
    <row r="443" spans="1:2" x14ac:dyDescent="0.25">
      <c r="A443" s="39">
        <v>50</v>
      </c>
      <c r="B443" s="270">
        <v>2</v>
      </c>
    </row>
    <row r="444" spans="1:2" x14ac:dyDescent="0.25">
      <c r="A444" s="27">
        <v>50</v>
      </c>
      <c r="B444" s="270"/>
    </row>
    <row r="445" spans="1:2" x14ac:dyDescent="0.25">
      <c r="A445">
        <v>51</v>
      </c>
      <c r="B445" s="270">
        <v>6</v>
      </c>
    </row>
    <row r="446" spans="1:2" x14ac:dyDescent="0.25">
      <c r="A446">
        <v>51</v>
      </c>
      <c r="B446" s="270"/>
    </row>
    <row r="447" spans="1:2" x14ac:dyDescent="0.25">
      <c r="A447">
        <v>51</v>
      </c>
      <c r="B447" s="270"/>
    </row>
    <row r="448" spans="1:2" x14ac:dyDescent="0.25">
      <c r="A448" s="39">
        <v>51</v>
      </c>
      <c r="B448" s="270"/>
    </row>
    <row r="449" spans="1:2" x14ac:dyDescent="0.25">
      <c r="A449">
        <v>51</v>
      </c>
      <c r="B449" s="270"/>
    </row>
    <row r="450" spans="1:2" x14ac:dyDescent="0.25">
      <c r="A450">
        <v>51</v>
      </c>
      <c r="B450" s="270"/>
    </row>
    <row r="451" spans="1:2" x14ac:dyDescent="0.25">
      <c r="A451">
        <v>52</v>
      </c>
      <c r="B451" s="270">
        <v>2</v>
      </c>
    </row>
    <row r="452" spans="1:2" x14ac:dyDescent="0.25">
      <c r="A452">
        <v>52</v>
      </c>
      <c r="B452" s="270"/>
    </row>
    <row r="453" spans="1:2" x14ac:dyDescent="0.25">
      <c r="A453" s="27">
        <v>53</v>
      </c>
      <c r="B453" s="270">
        <v>2</v>
      </c>
    </row>
    <row r="454" spans="1:2" x14ac:dyDescent="0.25">
      <c r="A454" s="27">
        <v>53</v>
      </c>
      <c r="B454" s="270"/>
    </row>
    <row r="455" spans="1:2" x14ac:dyDescent="0.25">
      <c r="A455" s="27">
        <v>54</v>
      </c>
      <c r="B455" s="3">
        <v>1</v>
      </c>
    </row>
    <row r="456" spans="1:2" x14ac:dyDescent="0.25">
      <c r="A456" s="27">
        <v>55</v>
      </c>
      <c r="B456" s="270">
        <v>2</v>
      </c>
    </row>
    <row r="457" spans="1:2" x14ac:dyDescent="0.25">
      <c r="A457" s="27">
        <v>55</v>
      </c>
      <c r="B457" s="270"/>
    </row>
    <row r="458" spans="1:2" x14ac:dyDescent="0.25">
      <c r="A458">
        <v>56</v>
      </c>
      <c r="B458" s="3">
        <v>1</v>
      </c>
    </row>
    <row r="459" spans="1:2" x14ac:dyDescent="0.25">
      <c r="A459">
        <v>57</v>
      </c>
      <c r="B459" s="270">
        <v>2</v>
      </c>
    </row>
    <row r="460" spans="1:2" x14ac:dyDescent="0.25">
      <c r="A460" s="27">
        <v>57</v>
      </c>
      <c r="B460" s="270"/>
    </row>
    <row r="461" spans="1:2" x14ac:dyDescent="0.25">
      <c r="A461">
        <v>58</v>
      </c>
      <c r="B461" s="270">
        <v>5</v>
      </c>
    </row>
    <row r="462" spans="1:2" x14ac:dyDescent="0.25">
      <c r="A462" s="27">
        <v>58</v>
      </c>
      <c r="B462" s="270"/>
    </row>
    <row r="463" spans="1:2" x14ac:dyDescent="0.25">
      <c r="A463" s="27">
        <v>58</v>
      </c>
      <c r="B463" s="270"/>
    </row>
    <row r="464" spans="1:2" x14ac:dyDescent="0.25">
      <c r="A464">
        <v>58</v>
      </c>
      <c r="B464" s="270"/>
    </row>
    <row r="465" spans="1:2" x14ac:dyDescent="0.25">
      <c r="A465" s="27">
        <v>58</v>
      </c>
      <c r="B465" s="270"/>
    </row>
    <row r="466" spans="1:2" x14ac:dyDescent="0.25">
      <c r="A466">
        <v>59</v>
      </c>
      <c r="B466" s="3">
        <v>1</v>
      </c>
    </row>
    <row r="467" spans="1:2" x14ac:dyDescent="0.25">
      <c r="A467">
        <v>60</v>
      </c>
      <c r="B467" s="270">
        <v>2</v>
      </c>
    </row>
    <row r="468" spans="1:2" x14ac:dyDescent="0.25">
      <c r="A468" s="27">
        <v>60</v>
      </c>
      <c r="B468" s="270"/>
    </row>
    <row r="469" spans="1:2" x14ac:dyDescent="0.25">
      <c r="A469">
        <v>61</v>
      </c>
      <c r="B469" s="3">
        <v>1</v>
      </c>
    </row>
    <row r="470" spans="1:2" x14ac:dyDescent="0.25">
      <c r="A470" s="27">
        <v>62</v>
      </c>
      <c r="B470" s="3">
        <v>1</v>
      </c>
    </row>
    <row r="471" spans="1:2" x14ac:dyDescent="0.25">
      <c r="A471">
        <v>63</v>
      </c>
      <c r="B471" s="3">
        <v>1</v>
      </c>
    </row>
    <row r="472" spans="1:2" x14ac:dyDescent="0.25">
      <c r="A472">
        <v>70</v>
      </c>
      <c r="B472" s="3">
        <v>1</v>
      </c>
    </row>
    <row r="473" spans="1:2" x14ac:dyDescent="0.25">
      <c r="A473" s="3">
        <f>SUM(A311:A472)</f>
        <v>6116</v>
      </c>
      <c r="B473" s="1">
        <f>A473/149</f>
        <v>41.04697986577181</v>
      </c>
    </row>
  </sheetData>
  <sheetProtection insertRows="0" deleteRows="0"/>
  <sortState xmlns:xlrd2="http://schemas.microsoft.com/office/spreadsheetml/2017/richdata2" ref="A253:A414">
    <sortCondition ref="A253"/>
  </sortState>
  <dataConsolidate/>
  <mergeCells count="29">
    <mergeCell ref="B456:B457"/>
    <mergeCell ref="B459:B460"/>
    <mergeCell ref="B461:B465"/>
    <mergeCell ref="B467:B468"/>
    <mergeCell ref="B438:B442"/>
    <mergeCell ref="B443:B444"/>
    <mergeCell ref="B445:B450"/>
    <mergeCell ref="B451:B452"/>
    <mergeCell ref="B453:B454"/>
    <mergeCell ref="B406:B413"/>
    <mergeCell ref="B414:B418"/>
    <mergeCell ref="B419:B427"/>
    <mergeCell ref="B428:B432"/>
    <mergeCell ref="B433:B435"/>
    <mergeCell ref="B364:B374"/>
    <mergeCell ref="B375:B379"/>
    <mergeCell ref="B380:B387"/>
    <mergeCell ref="B388:B392"/>
    <mergeCell ref="B393:B405"/>
    <mergeCell ref="B341:B345"/>
    <mergeCell ref="B346:B350"/>
    <mergeCell ref="B351:B353"/>
    <mergeCell ref="B354:B359"/>
    <mergeCell ref="B360:B363"/>
    <mergeCell ref="B324:B326"/>
    <mergeCell ref="B330:B331"/>
    <mergeCell ref="B332:B334"/>
    <mergeCell ref="B335:B336"/>
    <mergeCell ref="B337:B340"/>
  </mergeCells>
  <phoneticPr fontId="0" type="noConversion"/>
  <pageMargins left="0.7" right="0.7" top="1.3692708333333334" bottom="0.75" header="0.3" footer="0.3"/>
  <pageSetup scale="55" orientation="landscape" r:id="rId1"/>
  <headerFooter alignWithMargins="0">
    <oddHeader>&amp;C&amp;"Arial,Negrita"&amp;G
&amp;12Relación de Puestos
Título 128- Ministerio de Ciencia, Tecnología y Telecomunicaciones
Programa 893-00 Coordinación y Desarrollo Científico y Tecnológico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="136" zoomScaleNormal="136" workbookViewId="0">
      <selection activeCell="C6" sqref="C6"/>
    </sheetView>
  </sheetViews>
  <sheetFormatPr baseColWidth="10" defaultRowHeight="13.2" x14ac:dyDescent="0.25"/>
  <cols>
    <col min="1" max="1" width="9.5546875" style="3" customWidth="1"/>
    <col min="2" max="2" width="10" style="1" customWidth="1"/>
    <col min="3" max="4" width="15.6640625" style="2" customWidth="1"/>
    <col min="5" max="5" width="15.6640625" style="9" customWidth="1"/>
    <col min="6" max="6" width="15.6640625" customWidth="1"/>
    <col min="7" max="8" width="15.6640625" style="2" customWidth="1"/>
    <col min="9" max="9" width="15.6640625" customWidth="1"/>
    <col min="10" max="10" width="15.6640625" style="2" customWidth="1"/>
    <col min="11" max="11" width="15.6640625" style="4" customWidth="1"/>
    <col min="12" max="14" width="15.6640625" style="2" customWidth="1"/>
  </cols>
  <sheetData>
    <row r="1" spans="1:14" s="11" customFormat="1" ht="15" customHeight="1" x14ac:dyDescent="0.25">
      <c r="A1" s="12" t="s">
        <v>487</v>
      </c>
      <c r="B1" s="13"/>
      <c r="C1" s="14"/>
      <c r="D1" s="14"/>
      <c r="E1" s="15"/>
      <c r="F1" s="14"/>
      <c r="G1" s="14"/>
      <c r="H1" s="14"/>
      <c r="J1" s="14"/>
      <c r="K1" s="16"/>
      <c r="L1" s="14"/>
      <c r="M1" s="14"/>
      <c r="N1" s="14"/>
    </row>
    <row r="2" spans="1:14" ht="30.6" x14ac:dyDescent="0.25">
      <c r="A2" s="67" t="s">
        <v>272</v>
      </c>
      <c r="B2" s="68" t="s">
        <v>5</v>
      </c>
      <c r="C2" s="67" t="s">
        <v>8</v>
      </c>
      <c r="D2" s="67" t="s">
        <v>485</v>
      </c>
      <c r="E2" s="67" t="s">
        <v>6</v>
      </c>
      <c r="F2" s="67" t="s">
        <v>230</v>
      </c>
      <c r="G2" s="67" t="s">
        <v>478</v>
      </c>
      <c r="H2" s="67" t="s">
        <v>7</v>
      </c>
      <c r="I2" s="69" t="s">
        <v>231</v>
      </c>
      <c r="J2" s="69" t="s">
        <v>9</v>
      </c>
      <c r="K2" s="69" t="s">
        <v>232</v>
      </c>
      <c r="L2" s="70" t="s">
        <v>10</v>
      </c>
      <c r="M2" s="67" t="s">
        <v>11</v>
      </c>
      <c r="N2" s="68" t="s">
        <v>233</v>
      </c>
    </row>
    <row r="3" spans="1:14" ht="14.4" x14ac:dyDescent="0.3">
      <c r="A3" s="41">
        <v>1</v>
      </c>
      <c r="B3" s="123">
        <v>370796</v>
      </c>
      <c r="C3" s="217">
        <f>'Salario Base, Anualidades y CP'!B34</f>
        <v>887900</v>
      </c>
      <c r="D3" s="217">
        <v>289119</v>
      </c>
      <c r="E3" s="20">
        <v>1</v>
      </c>
      <c r="F3" s="250">
        <f>'Salario Base, Anualidades y CP'!D34</f>
        <v>17080</v>
      </c>
      <c r="G3" s="217">
        <f t="shared" ref="G3:G4" si="0">E3*F3</f>
        <v>17080</v>
      </c>
      <c r="H3" s="7">
        <v>46</v>
      </c>
      <c r="I3" s="250">
        <f>'Salario Base, Anualidades y CP'!B47</f>
        <v>2273</v>
      </c>
      <c r="J3" s="217">
        <f t="shared" ref="J3:J10" si="1">+H3*I3</f>
        <v>104558</v>
      </c>
      <c r="K3" s="172">
        <v>0.55000000000000004</v>
      </c>
      <c r="L3" s="26">
        <v>0</v>
      </c>
      <c r="M3" s="251">
        <f>+C3*K3</f>
        <v>488345.00000000006</v>
      </c>
      <c r="N3" s="229">
        <f>+C3+D3+J3+L3+M3+G3</f>
        <v>1787002</v>
      </c>
    </row>
    <row r="4" spans="1:14" s="11" customFormat="1" ht="14.4" x14ac:dyDescent="0.3">
      <c r="A4" s="41">
        <v>2</v>
      </c>
      <c r="B4" s="123">
        <v>370797</v>
      </c>
      <c r="C4" s="217">
        <f>+'Salario Base, Anualidades y CP'!B39</f>
        <v>759950</v>
      </c>
      <c r="D4" s="217"/>
      <c r="E4" s="170"/>
      <c r="F4" s="250">
        <f>+'Salario Base, Anualidades y CP'!D39</f>
        <v>14598</v>
      </c>
      <c r="G4" s="217">
        <f t="shared" si="0"/>
        <v>0</v>
      </c>
      <c r="H4" s="171"/>
      <c r="I4" s="250">
        <f>'Salario Base, Anualidades y CP'!B47</f>
        <v>2273</v>
      </c>
      <c r="J4" s="217">
        <f t="shared" si="1"/>
        <v>0</v>
      </c>
      <c r="K4" s="172">
        <v>0</v>
      </c>
      <c r="L4" s="26">
        <f>+C4*K4</f>
        <v>0</v>
      </c>
      <c r="M4" s="251">
        <v>0</v>
      </c>
      <c r="N4" s="229">
        <f t="shared" ref="N4" si="2">+C4+D4+J4+L4+M4+G4</f>
        <v>759950</v>
      </c>
    </row>
    <row r="5" spans="1:14" s="11" customFormat="1" ht="14.4" x14ac:dyDescent="0.3">
      <c r="A5" s="41">
        <v>3</v>
      </c>
      <c r="B5" s="123">
        <v>370798</v>
      </c>
      <c r="C5" s="217">
        <f>'Salario Base, Anualidades y CP'!B38</f>
        <v>699500</v>
      </c>
      <c r="D5" s="217">
        <v>120168</v>
      </c>
      <c r="E5" s="20">
        <v>1</v>
      </c>
      <c r="F5" s="250">
        <f>+'Salario Base, Anualidades y CP'!D38</f>
        <v>13425</v>
      </c>
      <c r="G5" s="217">
        <f>E5*F5</f>
        <v>13425</v>
      </c>
      <c r="H5" s="7">
        <v>18</v>
      </c>
      <c r="I5" s="250">
        <f>'Salario Base, Anualidades y CP'!B47</f>
        <v>2273</v>
      </c>
      <c r="J5" s="217">
        <f t="shared" si="1"/>
        <v>40914</v>
      </c>
      <c r="K5" s="31">
        <v>0.55000000000000004</v>
      </c>
      <c r="L5" s="26"/>
      <c r="M5" s="251">
        <f>+C5*K5</f>
        <v>384725.00000000006</v>
      </c>
      <c r="N5" s="229">
        <f>+C5+D5+J5+L5+M5+G5</f>
        <v>1258732</v>
      </c>
    </row>
    <row r="6" spans="1:14" s="27" customFormat="1" ht="14.4" x14ac:dyDescent="0.3">
      <c r="A6" s="41">
        <v>4</v>
      </c>
      <c r="B6" s="123">
        <v>370799</v>
      </c>
      <c r="C6" s="217">
        <f>'Salario Base, Anualidades y CP'!B36</f>
        <v>526050</v>
      </c>
      <c r="D6" s="217">
        <v>39948</v>
      </c>
      <c r="E6" s="25">
        <v>1</v>
      </c>
      <c r="F6" s="251">
        <f>+'Salario Base, Anualidades y CP'!D36</f>
        <v>10060</v>
      </c>
      <c r="G6" s="217">
        <f>E6*F6</f>
        <v>10060</v>
      </c>
      <c r="H6" s="7">
        <v>16</v>
      </c>
      <c r="I6" s="250">
        <f>'Salario Base, Anualidades y CP'!B47</f>
        <v>2273</v>
      </c>
      <c r="J6" s="217">
        <f t="shared" si="1"/>
        <v>36368</v>
      </c>
      <c r="K6" s="31">
        <v>0.1</v>
      </c>
      <c r="L6" s="26"/>
      <c r="M6" s="251">
        <f>+C6*K6</f>
        <v>52605</v>
      </c>
      <c r="N6" s="229">
        <f>+C6+D6+J6+L6+M6+G6</f>
        <v>665031</v>
      </c>
    </row>
    <row r="7" spans="1:14" s="27" customFormat="1" ht="14.4" x14ac:dyDescent="0.3">
      <c r="A7" s="41">
        <v>5</v>
      </c>
      <c r="B7" s="123">
        <v>375958</v>
      </c>
      <c r="C7" s="217">
        <f>'Salario Base, Anualidades y CP'!B38</f>
        <v>699500</v>
      </c>
      <c r="D7" s="217">
        <v>26704</v>
      </c>
      <c r="E7" s="25">
        <v>1</v>
      </c>
      <c r="F7" s="251">
        <f>'Salario Base, Anualidades y CP'!D38</f>
        <v>13425</v>
      </c>
      <c r="G7" s="217">
        <f>E7*F7</f>
        <v>13425</v>
      </c>
      <c r="H7" s="7">
        <v>26</v>
      </c>
      <c r="I7" s="250">
        <f>'Salario Base, Anualidades y CP'!B47</f>
        <v>2273</v>
      </c>
      <c r="J7" s="217">
        <f t="shared" si="1"/>
        <v>59098</v>
      </c>
      <c r="K7" s="31">
        <v>0.55000000000000004</v>
      </c>
      <c r="L7" s="26"/>
      <c r="M7" s="251">
        <f>+C7*K7</f>
        <v>384725.00000000006</v>
      </c>
      <c r="N7" s="229">
        <f>+C7+D7+G7+J7+M7</f>
        <v>1183452</v>
      </c>
    </row>
    <row r="8" spans="1:14" s="27" customFormat="1" ht="14.4" x14ac:dyDescent="0.3">
      <c r="A8" s="41">
        <v>6</v>
      </c>
      <c r="B8" s="123">
        <v>375959</v>
      </c>
      <c r="C8" s="217">
        <f>'Salario Base, Anualidades y CP'!B37</f>
        <v>617650</v>
      </c>
      <c r="D8" s="217">
        <v>11764</v>
      </c>
      <c r="E8" s="25">
        <v>1</v>
      </c>
      <c r="F8" s="251">
        <f>'Salario Base, Anualidades y CP'!D37</f>
        <v>11837</v>
      </c>
      <c r="G8" s="217">
        <f>E8*F8</f>
        <v>11837</v>
      </c>
      <c r="H8" s="7">
        <v>20</v>
      </c>
      <c r="I8" s="250">
        <f>'Salario Base, Anualidades y CP'!B47</f>
        <v>2273</v>
      </c>
      <c r="J8" s="217">
        <f t="shared" si="1"/>
        <v>45460</v>
      </c>
      <c r="K8" s="31">
        <v>0.55000000000000004</v>
      </c>
      <c r="L8" s="26"/>
      <c r="M8" s="251">
        <f>+C8*K8</f>
        <v>339707.5</v>
      </c>
      <c r="N8" s="229">
        <f>+C8+D8+G8+J8+M8</f>
        <v>1026418.5</v>
      </c>
    </row>
    <row r="9" spans="1:14" s="27" customFormat="1" ht="14.4" x14ac:dyDescent="0.3">
      <c r="A9" s="41">
        <v>7</v>
      </c>
      <c r="B9" s="123">
        <v>375960</v>
      </c>
      <c r="C9" s="217">
        <f>'Salario Base, Anualidades y CP'!B36</f>
        <v>526050</v>
      </c>
      <c r="D9" s="217"/>
      <c r="E9" s="170"/>
      <c r="F9" s="250">
        <f>+'Salario Base, Anualidades y CP'!D44</f>
        <v>9028</v>
      </c>
      <c r="G9" s="217">
        <f t="shared" ref="G9:G10" si="3">E9*F9</f>
        <v>0</v>
      </c>
      <c r="H9" s="171"/>
      <c r="I9" s="250">
        <f>'Salario Base, Anualidades y CP'!B52</f>
        <v>0</v>
      </c>
      <c r="J9" s="217">
        <f t="shared" ref="J9" si="4">+H9*I9</f>
        <v>0</v>
      </c>
      <c r="K9" s="172">
        <v>0</v>
      </c>
      <c r="L9" s="26">
        <f>+C9*K9</f>
        <v>0</v>
      </c>
      <c r="M9" s="251">
        <v>0</v>
      </c>
      <c r="N9" s="229">
        <f>+C9+J9+L9+M9</f>
        <v>526050</v>
      </c>
    </row>
    <row r="10" spans="1:14" s="27" customFormat="1" ht="14.4" x14ac:dyDescent="0.3">
      <c r="A10" s="252">
        <v>8</v>
      </c>
      <c r="B10" s="123">
        <v>375957</v>
      </c>
      <c r="C10" s="217">
        <f>'Salario Base, Anualidades y CP'!B38</f>
        <v>699500</v>
      </c>
      <c r="D10" s="217">
        <v>13352</v>
      </c>
      <c r="E10" s="25">
        <v>1</v>
      </c>
      <c r="F10" s="251">
        <f>'Salario Base, Anualidades y CP'!D38</f>
        <v>13425</v>
      </c>
      <c r="G10" s="217">
        <f t="shared" si="3"/>
        <v>13425</v>
      </c>
      <c r="H10" s="7">
        <v>29</v>
      </c>
      <c r="I10" s="250">
        <f>'Salario Base, Anualidades y CP'!B47</f>
        <v>2273</v>
      </c>
      <c r="J10" s="217">
        <f t="shared" si="1"/>
        <v>65917</v>
      </c>
      <c r="K10" s="31">
        <v>0.65</v>
      </c>
      <c r="L10" s="26"/>
      <c r="M10" s="251">
        <f>+C10*K10</f>
        <v>454675</v>
      </c>
      <c r="N10" s="229">
        <f>+C10+D10+G10+J10+M10</f>
        <v>1246869</v>
      </c>
    </row>
    <row r="11" spans="1:14" x14ac:dyDescent="0.25">
      <c r="A11" s="48"/>
      <c r="B11" s="49"/>
      <c r="C11" s="58"/>
      <c r="D11" s="58"/>
      <c r="E11" s="59"/>
      <c r="F11" s="57"/>
      <c r="G11" s="58"/>
      <c r="H11" s="58"/>
      <c r="I11" s="57"/>
      <c r="J11" s="58"/>
      <c r="K11" s="60"/>
      <c r="L11" s="58"/>
      <c r="M11" s="58"/>
      <c r="N11" s="58"/>
    </row>
    <row r="12" spans="1:14" x14ac:dyDescent="0.25">
      <c r="A12" s="58"/>
      <c r="B12" s="58"/>
      <c r="C12" s="58"/>
      <c r="D12" s="58"/>
      <c r="E12" s="59"/>
      <c r="F12" s="57"/>
      <c r="G12" s="58"/>
      <c r="H12" s="58"/>
      <c r="I12" s="57"/>
      <c r="J12" s="58"/>
      <c r="K12" s="60"/>
      <c r="L12" s="58"/>
      <c r="M12" s="58"/>
      <c r="N12" s="58"/>
    </row>
    <row r="13" spans="1:14" ht="12.75" customHeight="1" x14ac:dyDescent="0.25">
      <c r="A13" s="58"/>
      <c r="B13" s="58"/>
      <c r="C13" s="58"/>
      <c r="D13" s="58"/>
      <c r="E13" s="59"/>
      <c r="F13" s="57"/>
      <c r="G13" s="58"/>
      <c r="H13" s="58"/>
      <c r="I13" s="57"/>
      <c r="J13" s="58"/>
      <c r="K13" s="60"/>
      <c r="L13" s="58"/>
      <c r="M13" s="58"/>
      <c r="N13" s="58"/>
    </row>
    <row r="14" spans="1:14" x14ac:dyDescent="0.25">
      <c r="A14" s="58"/>
      <c r="B14" s="58"/>
      <c r="C14" s="58"/>
      <c r="D14" s="58"/>
      <c r="E14" s="59"/>
      <c r="F14" s="57"/>
      <c r="G14" s="58"/>
      <c r="H14" s="58"/>
      <c r="I14" s="57"/>
      <c r="J14" s="58"/>
      <c r="K14" s="60"/>
      <c r="L14" s="58"/>
      <c r="M14" s="58"/>
      <c r="N14" s="58"/>
    </row>
    <row r="15" spans="1:14" x14ac:dyDescent="0.25">
      <c r="A15" s="58"/>
      <c r="B15" s="58"/>
      <c r="C15" s="58"/>
      <c r="D15" s="58"/>
      <c r="E15" s="59"/>
      <c r="F15" s="57"/>
      <c r="G15" s="58"/>
      <c r="H15" s="58"/>
      <c r="I15" s="57"/>
      <c r="J15" s="58"/>
      <c r="K15" s="60"/>
      <c r="L15" s="58"/>
      <c r="M15" s="58"/>
      <c r="N15" s="58"/>
    </row>
    <row r="16" spans="1:14" x14ac:dyDescent="0.25">
      <c r="A16" s="58"/>
      <c r="B16" s="58"/>
      <c r="C16" s="58"/>
      <c r="D16" s="58"/>
      <c r="E16" s="59"/>
      <c r="F16" s="57"/>
      <c r="G16" s="58"/>
      <c r="H16" s="58"/>
      <c r="I16" s="57"/>
      <c r="J16" s="58"/>
      <c r="K16" s="60"/>
      <c r="L16" s="58"/>
      <c r="M16" s="58"/>
      <c r="N16" s="58"/>
    </row>
    <row r="17" spans="1:14" x14ac:dyDescent="0.25">
      <c r="A17" s="58"/>
      <c r="B17" s="58"/>
      <c r="C17" s="58"/>
      <c r="D17" s="58"/>
      <c r="E17" s="59"/>
      <c r="F17" s="57"/>
      <c r="G17" s="58"/>
      <c r="H17" s="58"/>
      <c r="I17" s="57"/>
      <c r="J17" s="58"/>
      <c r="K17" s="60"/>
      <c r="L17" s="58"/>
      <c r="M17" s="58"/>
      <c r="N17" s="58"/>
    </row>
    <row r="18" spans="1:14" x14ac:dyDescent="0.25">
      <c r="A18" s="58"/>
      <c r="B18" s="58"/>
      <c r="C18" s="58"/>
      <c r="D18" s="58"/>
      <c r="E18" s="59"/>
      <c r="F18" s="57"/>
      <c r="G18" s="58"/>
      <c r="H18" s="58"/>
      <c r="I18" s="57"/>
      <c r="J18" s="58"/>
      <c r="K18" s="60"/>
      <c r="L18" s="58"/>
      <c r="M18" s="58"/>
      <c r="N18" s="58"/>
    </row>
    <row r="19" spans="1:14" x14ac:dyDescent="0.25">
      <c r="A19" s="58"/>
      <c r="B19" s="58"/>
      <c r="C19" s="58"/>
      <c r="D19" s="58"/>
      <c r="E19" s="59"/>
      <c r="F19" s="57"/>
      <c r="G19" s="58"/>
      <c r="H19" s="58"/>
      <c r="I19" s="57"/>
      <c r="J19" s="58"/>
      <c r="K19" s="60"/>
      <c r="L19" s="58"/>
      <c r="M19" s="58"/>
      <c r="N19" s="58"/>
    </row>
    <row r="20" spans="1:14" x14ac:dyDescent="0.25">
      <c r="A20" s="58"/>
      <c r="B20" s="58"/>
      <c r="C20" s="58"/>
      <c r="D20" s="58"/>
      <c r="E20" s="59"/>
      <c r="F20" s="57"/>
      <c r="G20" s="58"/>
      <c r="H20" s="58"/>
      <c r="I20" s="57"/>
      <c r="J20" s="58"/>
      <c r="K20" s="60"/>
      <c r="L20" s="58"/>
      <c r="M20" s="58"/>
      <c r="N20" s="58"/>
    </row>
    <row r="21" spans="1:14" x14ac:dyDescent="0.25">
      <c r="A21" s="58"/>
      <c r="B21" s="58"/>
      <c r="C21" s="58"/>
      <c r="D21" s="58"/>
      <c r="E21" s="59"/>
      <c r="F21" s="57"/>
      <c r="G21" s="58"/>
      <c r="H21" s="58"/>
      <c r="I21" s="57"/>
      <c r="J21" s="58"/>
      <c r="K21" s="60"/>
      <c r="L21" s="58"/>
      <c r="M21" s="58"/>
      <c r="N21" s="58"/>
    </row>
    <row r="22" spans="1:14" x14ac:dyDescent="0.25">
      <c r="A22" s="58"/>
      <c r="B22" s="58"/>
      <c r="C22" s="58"/>
      <c r="D22" s="58"/>
      <c r="E22" s="59"/>
      <c r="F22" s="57"/>
      <c r="G22" s="58"/>
      <c r="H22" s="58"/>
      <c r="I22" s="57"/>
      <c r="J22" s="58"/>
      <c r="K22" s="60"/>
      <c r="L22" s="58"/>
      <c r="M22" s="58"/>
      <c r="N22" s="58"/>
    </row>
    <row r="23" spans="1:14" x14ac:dyDescent="0.25">
      <c r="A23" s="58"/>
      <c r="B23" s="58"/>
      <c r="C23" s="58"/>
      <c r="D23" s="58"/>
      <c r="E23" s="59"/>
      <c r="F23" s="57"/>
      <c r="G23" s="58"/>
      <c r="H23" s="58"/>
      <c r="I23" s="57"/>
      <c r="J23" s="58"/>
      <c r="K23" s="60"/>
      <c r="L23" s="58"/>
      <c r="M23" s="58"/>
      <c r="N23" s="58"/>
    </row>
    <row r="24" spans="1:14" x14ac:dyDescent="0.25">
      <c r="A24" s="58"/>
      <c r="B24" s="58"/>
      <c r="C24" s="58"/>
      <c r="D24" s="58"/>
      <c r="E24" s="59"/>
      <c r="F24" s="57"/>
      <c r="G24" s="58"/>
      <c r="H24" s="58"/>
      <c r="I24" s="57"/>
      <c r="J24" s="58"/>
      <c r="K24" s="60"/>
      <c r="L24" s="58"/>
      <c r="M24" s="58"/>
      <c r="N24" s="58"/>
    </row>
    <row r="25" spans="1:14" x14ac:dyDescent="0.25">
      <c r="A25" s="58"/>
      <c r="B25" s="58"/>
      <c r="C25" s="58"/>
      <c r="D25" s="58"/>
      <c r="E25" s="59"/>
      <c r="F25" s="57"/>
      <c r="G25" s="58"/>
      <c r="H25" s="58"/>
      <c r="I25" s="57"/>
      <c r="J25" s="58"/>
      <c r="K25" s="60"/>
      <c r="L25" s="58"/>
      <c r="M25" s="58"/>
      <c r="N25" s="58"/>
    </row>
    <row r="26" spans="1:14" x14ac:dyDescent="0.25">
      <c r="A26" s="58"/>
      <c r="B26" s="58"/>
      <c r="C26" s="58"/>
      <c r="D26" s="58"/>
      <c r="E26" s="59"/>
      <c r="F26" s="57"/>
      <c r="G26" s="58"/>
      <c r="H26" s="58"/>
      <c r="I26" s="57"/>
      <c r="J26" s="58"/>
      <c r="K26" s="60"/>
      <c r="L26" s="58"/>
      <c r="M26" s="58"/>
      <c r="N26" s="58"/>
    </row>
    <row r="27" spans="1:14" x14ac:dyDescent="0.25">
      <c r="A27" s="58"/>
      <c r="B27" s="58"/>
      <c r="C27" s="58"/>
      <c r="D27" s="58"/>
      <c r="E27" s="59"/>
      <c r="F27" s="57"/>
      <c r="G27" s="58"/>
      <c r="H27" s="58"/>
      <c r="I27" s="57"/>
      <c r="J27" s="58"/>
      <c r="K27" s="60"/>
      <c r="L27" s="58"/>
      <c r="M27" s="58"/>
      <c r="N27" s="58"/>
    </row>
    <row r="28" spans="1:14" x14ac:dyDescent="0.25">
      <c r="A28" s="58"/>
      <c r="B28" s="58"/>
      <c r="C28" s="58"/>
      <c r="D28" s="58"/>
      <c r="E28" s="59"/>
      <c r="F28" s="57"/>
      <c r="G28" s="58"/>
      <c r="H28" s="58"/>
      <c r="I28" s="57"/>
      <c r="J28" s="58"/>
      <c r="K28" s="60"/>
      <c r="L28" s="58"/>
      <c r="M28" s="58"/>
      <c r="N28" s="58"/>
    </row>
    <row r="29" spans="1:14" x14ac:dyDescent="0.25">
      <c r="A29" s="58"/>
      <c r="B29" s="58"/>
      <c r="C29" s="58"/>
      <c r="D29" s="58"/>
      <c r="E29" s="59"/>
      <c r="F29" s="57"/>
      <c r="G29" s="58"/>
      <c r="H29" s="58"/>
      <c r="I29" s="57"/>
      <c r="J29" s="58"/>
      <c r="K29" s="60"/>
      <c r="L29" s="58"/>
      <c r="M29" s="58"/>
      <c r="N29" s="58"/>
    </row>
    <row r="30" spans="1:14" x14ac:dyDescent="0.25">
      <c r="A30" s="58"/>
      <c r="B30" s="58"/>
      <c r="C30" s="58"/>
      <c r="D30" s="58"/>
      <c r="E30" s="59"/>
      <c r="F30" s="57"/>
      <c r="G30" s="58"/>
      <c r="H30" s="58"/>
      <c r="I30" s="57"/>
      <c r="J30" s="58"/>
      <c r="K30" s="60"/>
      <c r="L30" s="58"/>
      <c r="M30" s="58"/>
      <c r="N30" s="58"/>
    </row>
    <row r="31" spans="1:14" x14ac:dyDescent="0.25">
      <c r="A31" s="58"/>
      <c r="B31" s="58"/>
      <c r="C31" s="58"/>
      <c r="D31" s="58"/>
      <c r="E31" s="59"/>
      <c r="F31" s="57"/>
      <c r="G31" s="58"/>
      <c r="H31" s="58"/>
      <c r="I31" s="57"/>
      <c r="J31" s="58"/>
      <c r="K31" s="60"/>
      <c r="L31" s="58"/>
      <c r="M31" s="58"/>
      <c r="N31" s="58"/>
    </row>
    <row r="32" spans="1:14" x14ac:dyDescent="0.25">
      <c r="A32" s="58"/>
      <c r="B32" s="58"/>
    </row>
    <row r="33" spans="1:6" x14ac:dyDescent="0.25">
      <c r="A33" s="58"/>
      <c r="B33" s="58"/>
    </row>
    <row r="34" spans="1:6" x14ac:dyDescent="0.25">
      <c r="A34" s="58"/>
      <c r="B34" s="58"/>
      <c r="F34" s="27"/>
    </row>
    <row r="35" spans="1:6" x14ac:dyDescent="0.25">
      <c r="A35" s="58"/>
      <c r="B35" s="58"/>
      <c r="C35" s="77"/>
      <c r="D35" s="77"/>
      <c r="E35" s="78"/>
      <c r="F35" s="27"/>
    </row>
    <row r="36" spans="1:6" x14ac:dyDescent="0.25">
      <c r="A36" s="58"/>
      <c r="B36" s="58"/>
    </row>
    <row r="37" spans="1:6" x14ac:dyDescent="0.25">
      <c r="A37" s="58"/>
      <c r="B37" s="58"/>
      <c r="F37" s="76"/>
    </row>
    <row r="38" spans="1:6" x14ac:dyDescent="0.25">
      <c r="A38" s="58"/>
      <c r="B38" s="58"/>
    </row>
    <row r="39" spans="1:6" x14ac:dyDescent="0.25">
      <c r="A39" s="58"/>
      <c r="B39" s="58"/>
      <c r="C39" s="79"/>
      <c r="D39" s="79"/>
    </row>
    <row r="40" spans="1:6" x14ac:dyDescent="0.25">
      <c r="F40" s="80"/>
    </row>
  </sheetData>
  <pageMargins left="0.7" right="0.7" top="1.2760416666666667" bottom="0.75" header="0.3" footer="0.3"/>
  <pageSetup scale="50" orientation="landscape" r:id="rId1"/>
  <headerFooter alignWithMargins="0">
    <oddHeader>&amp;C&amp;"Arial,Negrita"&amp;12&amp;G
Relación de Puestos
Título 128- Ministerio de Ciencia, Tecnología y Telecomunicaciones
Programa 894-00 Innovación y Capital Humano para la Competitividad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Q95"/>
  <sheetViews>
    <sheetView topLeftCell="A49" zoomScale="166" zoomScaleNormal="166" workbookViewId="0">
      <selection activeCell="C8" sqref="C8"/>
    </sheetView>
  </sheetViews>
  <sheetFormatPr baseColWidth="10" defaultRowHeight="13.2" x14ac:dyDescent="0.25"/>
  <cols>
    <col min="1" max="1" width="10.6640625" style="3" customWidth="1"/>
    <col min="2" max="2" width="12.109375" style="1" customWidth="1"/>
    <col min="3" max="3" width="15.6640625" style="238" customWidth="1"/>
    <col min="4" max="4" width="15.6640625" style="239" customWidth="1"/>
    <col min="5" max="5" width="15.6640625" style="189" customWidth="1"/>
    <col min="6" max="7" width="15.6640625" style="238" customWidth="1"/>
    <col min="8" max="8" width="15.6640625" style="5" customWidth="1"/>
    <col min="9" max="10" width="15.6640625" style="238" customWidth="1"/>
    <col min="11" max="11" width="15.6640625" style="4" customWidth="1"/>
    <col min="12" max="14" width="15.6640625" style="238" customWidth="1"/>
  </cols>
  <sheetData>
    <row r="1" spans="1:14" s="11" customFormat="1" ht="34.5" customHeight="1" x14ac:dyDescent="0.25">
      <c r="A1" s="12" t="s">
        <v>488</v>
      </c>
      <c r="B1" s="13"/>
      <c r="C1" s="242"/>
      <c r="D1" s="243"/>
      <c r="E1" s="179"/>
      <c r="F1" s="242"/>
      <c r="G1" s="242"/>
      <c r="H1" s="143"/>
      <c r="I1" s="242"/>
      <c r="J1" s="242"/>
      <c r="K1" s="16"/>
      <c r="L1" s="242"/>
      <c r="M1" s="242"/>
      <c r="N1" s="242"/>
    </row>
    <row r="2" spans="1:14" ht="30.6" x14ac:dyDescent="0.25">
      <c r="A2" s="121" t="s">
        <v>272</v>
      </c>
      <c r="B2" s="68" t="s">
        <v>5</v>
      </c>
      <c r="C2" s="253" t="s">
        <v>8</v>
      </c>
      <c r="D2" s="257" t="s">
        <v>480</v>
      </c>
      <c r="E2" s="67" t="s">
        <v>479</v>
      </c>
      <c r="F2" s="253" t="s">
        <v>230</v>
      </c>
      <c r="G2" s="253" t="s">
        <v>478</v>
      </c>
      <c r="H2" s="191" t="s">
        <v>7</v>
      </c>
      <c r="I2" s="253" t="s">
        <v>231</v>
      </c>
      <c r="J2" s="253" t="s">
        <v>9</v>
      </c>
      <c r="K2" s="71" t="s">
        <v>232</v>
      </c>
      <c r="L2" s="253" t="s">
        <v>10</v>
      </c>
      <c r="M2" s="253" t="s">
        <v>11</v>
      </c>
      <c r="N2" s="257" t="s">
        <v>233</v>
      </c>
    </row>
    <row r="3" spans="1:14" s="39" customFormat="1" x14ac:dyDescent="0.25">
      <c r="A3" s="41">
        <v>1</v>
      </c>
      <c r="B3" s="215">
        <v>356452</v>
      </c>
      <c r="C3" s="219">
        <f>+'Salario Base, Anualidades y CP'!B45</f>
        <v>1302650</v>
      </c>
      <c r="D3" s="225">
        <v>606504</v>
      </c>
      <c r="E3" s="190">
        <v>1</v>
      </c>
      <c r="F3" s="265">
        <f>+'Salario Base, Anualidades y CP'!D45</f>
        <v>25271</v>
      </c>
      <c r="G3" s="268">
        <f>E3*F3</f>
        <v>25271</v>
      </c>
      <c r="H3" s="155">
        <v>81</v>
      </c>
      <c r="I3" s="265">
        <f>'Salario Base, Anualidades y CP'!B47</f>
        <v>2273</v>
      </c>
      <c r="J3" s="219">
        <f>+H3*I3</f>
        <v>184113</v>
      </c>
      <c r="K3" s="45">
        <v>0.65</v>
      </c>
      <c r="L3" s="219">
        <f>+K3*C3</f>
        <v>846722.5</v>
      </c>
      <c r="M3" s="217" t="e">
        <f>#N/A</f>
        <v>#N/A</v>
      </c>
      <c r="N3" s="265">
        <f>+C3+D3+G3+J3+L3</f>
        <v>2965260.5</v>
      </c>
    </row>
    <row r="4" spans="1:14" s="23" customFormat="1" x14ac:dyDescent="0.25">
      <c r="A4" s="24">
        <f>+A3+1</f>
        <v>2</v>
      </c>
      <c r="B4" s="215">
        <v>356220</v>
      </c>
      <c r="C4" s="217">
        <f>'Salario Base, Anualidades y CP'!B14</f>
        <v>4230706</v>
      </c>
      <c r="D4" s="258" t="e">
        <f>#N/A</f>
        <v>#N/A</v>
      </c>
      <c r="E4" s="183" t="e">
        <f>#N/A</f>
        <v>#N/A</v>
      </c>
      <c r="F4" s="251" t="e">
        <f>#N/A</f>
        <v>#N/A</v>
      </c>
      <c r="G4" s="217"/>
      <c r="H4" s="184" t="e">
        <f>#N/A</f>
        <v>#N/A</v>
      </c>
      <c r="I4" s="250" t="e">
        <f>#N/A</f>
        <v>#N/A</v>
      </c>
      <c r="J4" s="217" t="e">
        <f>#N/A</f>
        <v>#N/A</v>
      </c>
      <c r="K4" s="20" t="e">
        <f>#N/A</f>
        <v>#N/A</v>
      </c>
      <c r="L4" s="217" t="e">
        <f>#N/A</f>
        <v>#N/A</v>
      </c>
      <c r="M4" s="217" t="e">
        <f>#N/A</f>
        <v>#N/A</v>
      </c>
      <c r="N4" s="229">
        <f>C4</f>
        <v>4230706</v>
      </c>
    </row>
    <row r="5" spans="1:14" x14ac:dyDescent="0.25">
      <c r="A5" s="18">
        <f>+A4+1</f>
        <v>3</v>
      </c>
      <c r="B5" s="215">
        <v>356226</v>
      </c>
      <c r="C5" s="217">
        <f>'Salario Base, Anualidades y CP'!B19</f>
        <v>3264033</v>
      </c>
      <c r="D5" s="259" t="e">
        <f>#N/A</f>
        <v>#N/A</v>
      </c>
      <c r="E5" s="184" t="e">
        <f>#N/A</f>
        <v>#N/A</v>
      </c>
      <c r="F5" s="250" t="e">
        <f>#N/A</f>
        <v>#N/A</v>
      </c>
      <c r="G5" s="217"/>
      <c r="H5" s="184" t="e">
        <f>#N/A</f>
        <v>#N/A</v>
      </c>
      <c r="I5" s="250" t="e">
        <f>#N/A</f>
        <v>#N/A</v>
      </c>
      <c r="J5" s="217" t="e">
        <f>#N/A</f>
        <v>#N/A</v>
      </c>
      <c r="K5" s="20" t="e">
        <f>#N/A</f>
        <v>#N/A</v>
      </c>
      <c r="L5" s="217" t="e">
        <f>#N/A</f>
        <v>#N/A</v>
      </c>
      <c r="M5" s="217" t="e">
        <f>#N/A</f>
        <v>#N/A</v>
      </c>
      <c r="N5" s="229">
        <f t="shared" ref="N5:N12" si="0">C5</f>
        <v>3264033</v>
      </c>
    </row>
    <row r="6" spans="1:14" s="115" customFormat="1" x14ac:dyDescent="0.25">
      <c r="A6" s="18">
        <f t="shared" ref="A6:A12" si="1">+A5+1</f>
        <v>4</v>
      </c>
      <c r="B6" s="215">
        <v>356257</v>
      </c>
      <c r="C6" s="217">
        <f>'Salario Base, Anualidades y CP'!B40</f>
        <v>1422788</v>
      </c>
      <c r="D6" s="259" t="e">
        <f>#N/A</f>
        <v>#N/A</v>
      </c>
      <c r="E6" s="184" t="e">
        <f>#N/A</f>
        <v>#N/A</v>
      </c>
      <c r="F6" s="250" t="e">
        <f>#N/A</f>
        <v>#N/A</v>
      </c>
      <c r="G6" s="217"/>
      <c r="H6" s="184" t="e">
        <f>#N/A</f>
        <v>#N/A</v>
      </c>
      <c r="I6" s="250" t="e">
        <f>#N/A</f>
        <v>#N/A</v>
      </c>
      <c r="J6" s="217" t="e">
        <f>+H6*I6</f>
        <v>#N/A</v>
      </c>
      <c r="K6" s="20" t="e">
        <f>#N/A</f>
        <v>#N/A</v>
      </c>
      <c r="L6" s="217" t="e">
        <f>#N/A</f>
        <v>#N/A</v>
      </c>
      <c r="M6" s="217" t="e">
        <f>#N/A</f>
        <v>#N/A</v>
      </c>
      <c r="N6" s="229">
        <f t="shared" si="0"/>
        <v>1422788</v>
      </c>
    </row>
    <row r="7" spans="1:14" s="11" customFormat="1" x14ac:dyDescent="0.25">
      <c r="A7" s="18">
        <f t="shared" si="1"/>
        <v>5</v>
      </c>
      <c r="B7" s="215">
        <v>356245</v>
      </c>
      <c r="C7" s="217">
        <f>C6</f>
        <v>1422788</v>
      </c>
      <c r="D7" s="259" t="e">
        <f>#N/A</f>
        <v>#N/A</v>
      </c>
      <c r="E7" s="184" t="e">
        <f>#N/A</f>
        <v>#N/A</v>
      </c>
      <c r="F7" s="250" t="e">
        <f>#N/A</f>
        <v>#N/A</v>
      </c>
      <c r="G7" s="217"/>
      <c r="H7" s="184" t="e">
        <f>#N/A</f>
        <v>#N/A</v>
      </c>
      <c r="I7" s="250" t="e">
        <f>#N/A</f>
        <v>#N/A</v>
      </c>
      <c r="J7" s="217" t="e">
        <f>#N/A</f>
        <v>#N/A</v>
      </c>
      <c r="K7" s="20" t="e">
        <f>#N/A</f>
        <v>#N/A</v>
      </c>
      <c r="L7" s="217" t="e">
        <f>#N/A</f>
        <v>#N/A</v>
      </c>
      <c r="M7" s="217" t="e">
        <f>#N/A</f>
        <v>#N/A</v>
      </c>
      <c r="N7" s="229">
        <f t="shared" si="0"/>
        <v>1422788</v>
      </c>
    </row>
    <row r="8" spans="1:14" s="11" customFormat="1" x14ac:dyDescent="0.25">
      <c r="A8" s="18">
        <f t="shared" si="1"/>
        <v>6</v>
      </c>
      <c r="B8" s="215">
        <v>356250</v>
      </c>
      <c r="C8" s="217">
        <f t="shared" ref="C8:C11" si="2">C7</f>
        <v>1422788</v>
      </c>
      <c r="D8" s="259" t="e">
        <f>#N/A</f>
        <v>#N/A</v>
      </c>
      <c r="E8" s="184" t="e">
        <f>#N/A</f>
        <v>#N/A</v>
      </c>
      <c r="F8" s="250" t="e">
        <f>#N/A</f>
        <v>#N/A</v>
      </c>
      <c r="G8" s="217"/>
      <c r="H8" s="184" t="e">
        <f>#N/A</f>
        <v>#N/A</v>
      </c>
      <c r="I8" s="250" t="e">
        <f>#N/A</f>
        <v>#N/A</v>
      </c>
      <c r="J8" s="217" t="e">
        <f>#N/A</f>
        <v>#N/A</v>
      </c>
      <c r="K8" s="20" t="e">
        <f>#N/A</f>
        <v>#N/A</v>
      </c>
      <c r="L8" s="217" t="e">
        <f>#N/A</f>
        <v>#N/A</v>
      </c>
      <c r="M8" s="217" t="e">
        <f>#N/A</f>
        <v>#N/A</v>
      </c>
      <c r="N8" s="229">
        <f t="shared" si="0"/>
        <v>1422788</v>
      </c>
    </row>
    <row r="9" spans="1:14" x14ac:dyDescent="0.25">
      <c r="A9" s="24">
        <f t="shared" si="1"/>
        <v>7</v>
      </c>
      <c r="B9" s="215">
        <v>356251</v>
      </c>
      <c r="C9" s="217">
        <f t="shared" si="2"/>
        <v>1422788</v>
      </c>
      <c r="D9" s="259" t="e">
        <f>#N/A</f>
        <v>#N/A</v>
      </c>
      <c r="E9" s="184" t="e">
        <f>#N/A</f>
        <v>#N/A</v>
      </c>
      <c r="F9" s="250" t="e">
        <f>#N/A</f>
        <v>#N/A</v>
      </c>
      <c r="G9" s="217"/>
      <c r="H9" s="184" t="e">
        <f>#N/A</f>
        <v>#N/A</v>
      </c>
      <c r="I9" s="250" t="e">
        <f>#N/A</f>
        <v>#N/A</v>
      </c>
      <c r="J9" s="217" t="e">
        <f>#N/A</f>
        <v>#N/A</v>
      </c>
      <c r="K9" s="20" t="e">
        <f>#N/A</f>
        <v>#N/A</v>
      </c>
      <c r="L9" s="217" t="e">
        <f>#N/A</f>
        <v>#N/A</v>
      </c>
      <c r="M9" s="217" t="e">
        <f>#N/A</f>
        <v>#N/A</v>
      </c>
      <c r="N9" s="229">
        <f t="shared" si="0"/>
        <v>1422788</v>
      </c>
    </row>
    <row r="10" spans="1:14" x14ac:dyDescent="0.25">
      <c r="A10" s="18">
        <f t="shared" si="1"/>
        <v>8</v>
      </c>
      <c r="B10" s="215">
        <v>356256</v>
      </c>
      <c r="C10" s="217">
        <f t="shared" si="2"/>
        <v>1422788</v>
      </c>
      <c r="D10" s="259" t="e">
        <f>#N/A</f>
        <v>#N/A</v>
      </c>
      <c r="E10" s="184" t="e">
        <f>#N/A</f>
        <v>#N/A</v>
      </c>
      <c r="F10" s="250" t="e">
        <f>#N/A</f>
        <v>#N/A</v>
      </c>
      <c r="G10" s="217"/>
      <c r="H10" s="184" t="e">
        <f>#N/A</f>
        <v>#N/A</v>
      </c>
      <c r="I10" s="250" t="e">
        <f>#N/A</f>
        <v>#N/A</v>
      </c>
      <c r="J10" s="217" t="e">
        <f>#N/A</f>
        <v>#N/A</v>
      </c>
      <c r="K10" s="20" t="e">
        <f>#N/A</f>
        <v>#N/A</v>
      </c>
      <c r="L10" s="217" t="e">
        <f>#N/A</f>
        <v>#N/A</v>
      </c>
      <c r="M10" s="217" t="e">
        <f>#N/A</f>
        <v>#N/A</v>
      </c>
      <c r="N10" s="229">
        <f t="shared" si="0"/>
        <v>1422788</v>
      </c>
    </row>
    <row r="11" spans="1:14" x14ac:dyDescent="0.25">
      <c r="A11" s="18">
        <f t="shared" si="1"/>
        <v>9</v>
      </c>
      <c r="B11" s="215">
        <v>371940</v>
      </c>
      <c r="C11" s="217">
        <f t="shared" si="2"/>
        <v>1422788</v>
      </c>
      <c r="D11" s="259" t="e">
        <f>#N/A</f>
        <v>#N/A</v>
      </c>
      <c r="E11" s="184" t="e">
        <f>#N/A</f>
        <v>#N/A</v>
      </c>
      <c r="F11" s="250" t="e">
        <f>#N/A</f>
        <v>#N/A</v>
      </c>
      <c r="G11" s="217"/>
      <c r="H11" s="184" t="e">
        <f>#N/A</f>
        <v>#N/A</v>
      </c>
      <c r="I11" s="250" t="e">
        <f>#N/A</f>
        <v>#N/A</v>
      </c>
      <c r="J11" s="217" t="e">
        <f>#N/A</f>
        <v>#N/A</v>
      </c>
      <c r="K11" s="20" t="e">
        <f>#N/A</f>
        <v>#N/A</v>
      </c>
      <c r="L11" s="217" t="e">
        <f>#N/A</f>
        <v>#N/A</v>
      </c>
      <c r="M11" s="217" t="e">
        <f>#N/A</f>
        <v>#N/A</v>
      </c>
      <c r="N11" s="229">
        <f t="shared" si="0"/>
        <v>1422788</v>
      </c>
    </row>
    <row r="12" spans="1:14" x14ac:dyDescent="0.25">
      <c r="A12" s="18">
        <f t="shared" si="1"/>
        <v>10</v>
      </c>
      <c r="B12" s="215">
        <v>356268</v>
      </c>
      <c r="C12" s="217">
        <f>'Salario Base, Anualidades y CP'!B7</f>
        <v>488802</v>
      </c>
      <c r="D12" s="259" t="e">
        <f>#N/A</f>
        <v>#N/A</v>
      </c>
      <c r="E12" s="184" t="e">
        <f>#N/A</f>
        <v>#N/A</v>
      </c>
      <c r="F12" s="250" t="e">
        <f>#N/A</f>
        <v>#N/A</v>
      </c>
      <c r="G12" s="217"/>
      <c r="H12" s="184" t="e">
        <f>#N/A</f>
        <v>#N/A</v>
      </c>
      <c r="I12" s="250" t="e">
        <f>#N/A</f>
        <v>#N/A</v>
      </c>
      <c r="J12" s="217" t="e">
        <f>#N/A</f>
        <v>#N/A</v>
      </c>
      <c r="K12" s="20" t="e">
        <f>#N/A</f>
        <v>#N/A</v>
      </c>
      <c r="L12" s="217" t="e">
        <f>#N/A</f>
        <v>#N/A</v>
      </c>
      <c r="M12" s="217" t="e">
        <f>#N/A</f>
        <v>#N/A</v>
      </c>
      <c r="N12" s="229">
        <f t="shared" si="0"/>
        <v>488802</v>
      </c>
    </row>
    <row r="13" spans="1:14" x14ac:dyDescent="0.25">
      <c r="A13" s="18">
        <f>A12+1</f>
        <v>11</v>
      </c>
      <c r="B13" s="215">
        <v>356225</v>
      </c>
      <c r="C13" s="217">
        <f>'Salario Base, Anualidades y CP'!B19</f>
        <v>3264033</v>
      </c>
      <c r="D13" s="260" t="e">
        <f>#N/A</f>
        <v>#N/A</v>
      </c>
      <c r="E13" s="185" t="e">
        <f>#N/A</f>
        <v>#N/A</v>
      </c>
      <c r="F13" s="266" t="e">
        <f>#N/A</f>
        <v>#N/A</v>
      </c>
      <c r="G13" s="217"/>
      <c r="H13" s="185" t="e">
        <f>#N/A</f>
        <v>#N/A</v>
      </c>
      <c r="I13" s="266" t="e">
        <f>#N/A</f>
        <v>#N/A</v>
      </c>
      <c r="J13" s="217" t="e">
        <f>#N/A</f>
        <v>#N/A</v>
      </c>
      <c r="K13" s="8" t="e">
        <f>#N/A</f>
        <v>#N/A</v>
      </c>
      <c r="L13" s="217" t="e">
        <f>#N/A</f>
        <v>#N/A</v>
      </c>
      <c r="M13" s="217" t="e">
        <f>#N/A</f>
        <v>#N/A</v>
      </c>
      <c r="N13" s="229">
        <f>C13</f>
        <v>3264033</v>
      </c>
    </row>
    <row r="14" spans="1:14" x14ac:dyDescent="0.25">
      <c r="A14" s="18">
        <f t="shared" ref="A14:A22" si="3">+A13+1</f>
        <v>12</v>
      </c>
      <c r="B14" s="215">
        <v>356237</v>
      </c>
      <c r="C14" s="217">
        <f>C11</f>
        <v>1422788</v>
      </c>
      <c r="D14" s="260" t="e">
        <f>#N/A</f>
        <v>#N/A</v>
      </c>
      <c r="E14" s="185" t="e">
        <f>#N/A</f>
        <v>#N/A</v>
      </c>
      <c r="F14" s="266" t="e">
        <f>#N/A</f>
        <v>#N/A</v>
      </c>
      <c r="G14" s="217"/>
      <c r="H14" s="185" t="e">
        <f>#N/A</f>
        <v>#N/A</v>
      </c>
      <c r="I14" s="266" t="e">
        <f>#N/A</f>
        <v>#N/A</v>
      </c>
      <c r="J14" s="217" t="e">
        <f>#N/A</f>
        <v>#N/A</v>
      </c>
      <c r="K14" s="8" t="e">
        <f>#N/A</f>
        <v>#N/A</v>
      </c>
      <c r="L14" s="217" t="e">
        <f>#N/A</f>
        <v>#N/A</v>
      </c>
      <c r="M14" s="217" t="e">
        <f>#N/A</f>
        <v>#N/A</v>
      </c>
      <c r="N14" s="229">
        <v>1415288</v>
      </c>
    </row>
    <row r="15" spans="1:14" s="27" customFormat="1" x14ac:dyDescent="0.25">
      <c r="A15" s="18">
        <f t="shared" si="3"/>
        <v>13</v>
      </c>
      <c r="B15" s="215">
        <v>356255</v>
      </c>
      <c r="C15" s="217">
        <f>C14</f>
        <v>1422788</v>
      </c>
      <c r="D15" s="260" t="e">
        <f>#N/A</f>
        <v>#N/A</v>
      </c>
      <c r="E15" s="185" t="e">
        <f>#N/A</f>
        <v>#N/A</v>
      </c>
      <c r="F15" s="266" t="e">
        <f>#N/A</f>
        <v>#N/A</v>
      </c>
      <c r="G15" s="217"/>
      <c r="H15" s="185" t="e">
        <f>#N/A</f>
        <v>#N/A</v>
      </c>
      <c r="I15" s="266" t="e">
        <f>#N/A</f>
        <v>#N/A</v>
      </c>
      <c r="J15" s="217" t="e">
        <f>#N/A</f>
        <v>#N/A</v>
      </c>
      <c r="K15" s="8" t="e">
        <f>#N/A</f>
        <v>#N/A</v>
      </c>
      <c r="L15" s="217" t="e">
        <f>#N/A</f>
        <v>#N/A</v>
      </c>
      <c r="M15" s="217" t="e">
        <f>#N/A</f>
        <v>#N/A</v>
      </c>
      <c r="N15" s="229">
        <f t="shared" ref="N15:N20" si="4">C15</f>
        <v>1422788</v>
      </c>
    </row>
    <row r="16" spans="1:14" x14ac:dyDescent="0.25">
      <c r="A16" s="18">
        <f t="shared" si="3"/>
        <v>14</v>
      </c>
      <c r="B16" s="215">
        <v>356437</v>
      </c>
      <c r="C16" s="217">
        <f>C15</f>
        <v>1422788</v>
      </c>
      <c r="D16" s="260" t="e">
        <f>#N/A</f>
        <v>#N/A</v>
      </c>
      <c r="E16" s="185" t="e">
        <f>#N/A</f>
        <v>#N/A</v>
      </c>
      <c r="F16" s="266" t="e">
        <f>#N/A</f>
        <v>#N/A</v>
      </c>
      <c r="G16" s="217"/>
      <c r="H16" s="185" t="e">
        <f>#N/A</f>
        <v>#N/A</v>
      </c>
      <c r="I16" s="266" t="e">
        <f>#N/A</f>
        <v>#N/A</v>
      </c>
      <c r="J16" s="217" t="e">
        <f>#N/A</f>
        <v>#N/A</v>
      </c>
      <c r="K16" s="8" t="e">
        <f>#N/A</f>
        <v>#N/A</v>
      </c>
      <c r="L16" s="217" t="e">
        <f>#N/A</f>
        <v>#N/A</v>
      </c>
      <c r="M16" s="217" t="e">
        <f>#N/A</f>
        <v>#N/A</v>
      </c>
      <c r="N16" s="229">
        <f t="shared" si="4"/>
        <v>1422788</v>
      </c>
    </row>
    <row r="17" spans="1:14" x14ac:dyDescent="0.25">
      <c r="A17" s="18">
        <f t="shared" si="3"/>
        <v>15</v>
      </c>
      <c r="B17" s="215">
        <v>360694</v>
      </c>
      <c r="C17" s="217">
        <f>C16</f>
        <v>1422788</v>
      </c>
      <c r="D17" s="260" t="e">
        <f>#N/A</f>
        <v>#N/A</v>
      </c>
      <c r="E17" s="185" t="e">
        <f>#N/A</f>
        <v>#N/A</v>
      </c>
      <c r="F17" s="266" t="e">
        <f>#N/A</f>
        <v>#N/A</v>
      </c>
      <c r="G17" s="233"/>
      <c r="H17" s="185" t="e">
        <f>#N/A</f>
        <v>#N/A</v>
      </c>
      <c r="I17" s="266" t="e">
        <f>#N/A</f>
        <v>#N/A</v>
      </c>
      <c r="J17" s="217" t="e">
        <f>#N/A</f>
        <v>#N/A</v>
      </c>
      <c r="K17" s="8" t="e">
        <f>#N/A</f>
        <v>#N/A</v>
      </c>
      <c r="L17" s="217" t="e">
        <f>#N/A</f>
        <v>#N/A</v>
      </c>
      <c r="M17" s="217" t="e">
        <f>#N/A</f>
        <v>#N/A</v>
      </c>
      <c r="N17" s="229">
        <f t="shared" si="4"/>
        <v>1422788</v>
      </c>
    </row>
    <row r="18" spans="1:14" s="27" customFormat="1" x14ac:dyDescent="0.25">
      <c r="A18" s="24">
        <f t="shared" si="3"/>
        <v>16</v>
      </c>
      <c r="B18" s="215">
        <v>356221</v>
      </c>
      <c r="C18" s="217">
        <f>'Salario Base, Anualidades y CP'!B14</f>
        <v>4230706</v>
      </c>
      <c r="D18" s="260" t="e">
        <f>#N/A</f>
        <v>#N/A</v>
      </c>
      <c r="E18" s="185" t="e">
        <f>#N/A</f>
        <v>#N/A</v>
      </c>
      <c r="F18" s="266" t="e">
        <f>#N/A</f>
        <v>#N/A</v>
      </c>
      <c r="G18" s="217"/>
      <c r="H18" s="185" t="e">
        <f>#N/A</f>
        <v>#N/A</v>
      </c>
      <c r="I18" s="266" t="e">
        <f>#N/A</f>
        <v>#N/A</v>
      </c>
      <c r="J18" s="217" t="e">
        <f>+H18*I18</f>
        <v>#N/A</v>
      </c>
      <c r="K18" s="8" t="e">
        <f>#N/A</f>
        <v>#N/A</v>
      </c>
      <c r="L18" s="217" t="e">
        <f>#N/A</f>
        <v>#N/A</v>
      </c>
      <c r="M18" s="217" t="e">
        <f>#N/A</f>
        <v>#N/A</v>
      </c>
      <c r="N18" s="229">
        <f t="shared" si="4"/>
        <v>4230706</v>
      </c>
    </row>
    <row r="19" spans="1:14" s="27" customFormat="1" x14ac:dyDescent="0.25">
      <c r="A19" s="18">
        <f t="shared" si="3"/>
        <v>17</v>
      </c>
      <c r="B19" s="176">
        <v>356260</v>
      </c>
      <c r="C19" s="219">
        <f>'Salario Base, Anualidades y CP'!B40</f>
        <v>1422788</v>
      </c>
      <c r="D19" s="260" t="e">
        <f>#N/A</f>
        <v>#N/A</v>
      </c>
      <c r="E19" s="185" t="e">
        <f>#N/A</f>
        <v>#N/A</v>
      </c>
      <c r="F19" s="266" t="e">
        <f>#N/A</f>
        <v>#N/A</v>
      </c>
      <c r="G19" s="219"/>
      <c r="H19" s="185" t="e">
        <f>#N/A</f>
        <v>#N/A</v>
      </c>
      <c r="I19" s="266" t="e">
        <f>#N/A</f>
        <v>#N/A</v>
      </c>
      <c r="J19" s="219" t="e">
        <f>+H19*I19</f>
        <v>#N/A</v>
      </c>
      <c r="K19" s="8" t="e">
        <f>#N/A</f>
        <v>#N/A</v>
      </c>
      <c r="L19" s="217" t="e">
        <f>#N/A</f>
        <v>#N/A</v>
      </c>
      <c r="M19" s="217" t="e">
        <f>#N/A</f>
        <v>#N/A</v>
      </c>
      <c r="N19" s="229">
        <f t="shared" si="4"/>
        <v>1422788</v>
      </c>
    </row>
    <row r="20" spans="1:14" s="27" customFormat="1" x14ac:dyDescent="0.25">
      <c r="A20" s="24">
        <f t="shared" si="3"/>
        <v>18</v>
      </c>
      <c r="B20" s="215">
        <v>356266</v>
      </c>
      <c r="C20" s="217">
        <f>'Salario Base, Anualidades y CP'!B7</f>
        <v>488802</v>
      </c>
      <c r="D20" s="260" t="e">
        <f>#N/A</f>
        <v>#N/A</v>
      </c>
      <c r="E20" s="185" t="e">
        <f>#N/A</f>
        <v>#N/A</v>
      </c>
      <c r="F20" s="266" t="e">
        <f>#N/A</f>
        <v>#N/A</v>
      </c>
      <c r="G20" s="217"/>
      <c r="H20" s="185" t="e">
        <f>#N/A</f>
        <v>#N/A</v>
      </c>
      <c r="I20" s="266" t="e">
        <f>#N/A</f>
        <v>#N/A</v>
      </c>
      <c r="J20" s="217" t="e">
        <f>+H20*I20</f>
        <v>#N/A</v>
      </c>
      <c r="K20" s="8" t="e">
        <f>#N/A</f>
        <v>#N/A</v>
      </c>
      <c r="L20" s="217" t="e">
        <f>#N/A</f>
        <v>#N/A</v>
      </c>
      <c r="M20" s="217" t="e">
        <f>#N/A</f>
        <v>#N/A</v>
      </c>
      <c r="N20" s="229">
        <f t="shared" si="4"/>
        <v>488802</v>
      </c>
    </row>
    <row r="21" spans="1:14" s="27" customFormat="1" x14ac:dyDescent="0.25">
      <c r="A21" s="24">
        <f t="shared" si="3"/>
        <v>19</v>
      </c>
      <c r="B21" s="215">
        <v>356224</v>
      </c>
      <c r="C21" s="217">
        <f>'Salario Base, Anualidades y CP'!B19</f>
        <v>3264033</v>
      </c>
      <c r="D21" s="260" t="e">
        <f>#N/A</f>
        <v>#N/A</v>
      </c>
      <c r="E21" s="185" t="e">
        <f>#N/A</f>
        <v>#N/A</v>
      </c>
      <c r="F21" s="266" t="e">
        <f>#N/A</f>
        <v>#N/A</v>
      </c>
      <c r="G21" s="217"/>
      <c r="H21" s="185" t="e">
        <f>#N/A</f>
        <v>#N/A</v>
      </c>
      <c r="I21" s="266" t="e">
        <f>#N/A</f>
        <v>#N/A</v>
      </c>
      <c r="J21" s="217" t="e">
        <f>#N/A</f>
        <v>#N/A</v>
      </c>
      <c r="K21" s="8" t="e">
        <f>#N/A</f>
        <v>#N/A</v>
      </c>
      <c r="L21" s="217" t="e">
        <f>#N/A</f>
        <v>#N/A</v>
      </c>
      <c r="M21" s="217" t="e">
        <f>#N/A</f>
        <v>#N/A</v>
      </c>
      <c r="N21" s="229">
        <f t="shared" ref="N21:N27" si="5">C21</f>
        <v>3264033</v>
      </c>
    </row>
    <row r="22" spans="1:14" s="10" customFormat="1" x14ac:dyDescent="0.25">
      <c r="A22" s="24">
        <f t="shared" si="3"/>
        <v>20</v>
      </c>
      <c r="B22" s="215">
        <v>356234</v>
      </c>
      <c r="C22" s="217">
        <f>'Salario Base, Anualidades y CP'!B40</f>
        <v>1422788</v>
      </c>
      <c r="D22" s="260" t="e">
        <f>#N/A</f>
        <v>#N/A</v>
      </c>
      <c r="E22" s="185" t="e">
        <f>#N/A</f>
        <v>#N/A</v>
      </c>
      <c r="F22" s="266" t="e">
        <f>#N/A</f>
        <v>#N/A</v>
      </c>
      <c r="G22" s="217"/>
      <c r="H22" s="185" t="e">
        <f>#N/A</f>
        <v>#N/A</v>
      </c>
      <c r="I22" s="266" t="e">
        <f>#N/A</f>
        <v>#N/A</v>
      </c>
      <c r="J22" s="217" t="e">
        <f>#N/A</f>
        <v>#N/A</v>
      </c>
      <c r="K22" s="8" t="e">
        <f>#N/A</f>
        <v>#N/A</v>
      </c>
      <c r="L22" s="217" t="e">
        <f>#N/A</f>
        <v>#N/A</v>
      </c>
      <c r="M22" s="217" t="e">
        <f>#N/A</f>
        <v>#N/A</v>
      </c>
      <c r="N22" s="229">
        <f t="shared" si="5"/>
        <v>1422788</v>
      </c>
    </row>
    <row r="23" spans="1:14" s="27" customFormat="1" x14ac:dyDescent="0.25">
      <c r="A23" s="24">
        <f t="shared" ref="A23:A27" si="6">+A22+1</f>
        <v>21</v>
      </c>
      <c r="B23" s="215">
        <v>356259</v>
      </c>
      <c r="C23" s="217">
        <f>C22</f>
        <v>1422788</v>
      </c>
      <c r="D23" s="260" t="e">
        <f>#N/A</f>
        <v>#N/A</v>
      </c>
      <c r="E23" s="185" t="e">
        <f>#N/A</f>
        <v>#N/A</v>
      </c>
      <c r="F23" s="266" t="e">
        <f>#N/A</f>
        <v>#N/A</v>
      </c>
      <c r="G23" s="217"/>
      <c r="H23" s="185" t="e">
        <f>#N/A</f>
        <v>#N/A</v>
      </c>
      <c r="I23" s="266" t="e">
        <f>#N/A</f>
        <v>#N/A</v>
      </c>
      <c r="J23" s="217" t="e">
        <f>#N/A</f>
        <v>#N/A</v>
      </c>
      <c r="K23" s="8" t="e">
        <f>#N/A</f>
        <v>#N/A</v>
      </c>
      <c r="L23" s="217" t="e">
        <f>#N/A</f>
        <v>#N/A</v>
      </c>
      <c r="M23" s="217" t="e">
        <f>#N/A</f>
        <v>#N/A</v>
      </c>
      <c r="N23" s="229">
        <f t="shared" si="5"/>
        <v>1422788</v>
      </c>
    </row>
    <row r="24" spans="1:14" s="216" customFormat="1" x14ac:dyDescent="0.25">
      <c r="A24" s="214">
        <f>+A23+1</f>
        <v>22</v>
      </c>
      <c r="B24" s="215">
        <v>356258</v>
      </c>
      <c r="C24" s="217">
        <f>+'Salario Base, Anualidades y CP'!B40</f>
        <v>1422788</v>
      </c>
      <c r="D24" s="261" t="e">
        <f>#N/A</f>
        <v>#N/A</v>
      </c>
      <c r="E24" s="113" t="e">
        <f>#N/A</f>
        <v>#N/A</v>
      </c>
      <c r="F24" s="255" t="e">
        <f>#N/A</f>
        <v>#N/A</v>
      </c>
      <c r="G24" s="254"/>
      <c r="H24" s="113" t="e">
        <f>#N/A</f>
        <v>#N/A</v>
      </c>
      <c r="I24" s="255" t="e">
        <f>#N/A</f>
        <v>#N/A</v>
      </c>
      <c r="J24" s="217" t="e">
        <f>#N/A</f>
        <v>#N/A</v>
      </c>
      <c r="K24" s="108" t="e">
        <f>#N/A</f>
        <v>#N/A</v>
      </c>
      <c r="L24" s="217" t="e">
        <f>#N/A</f>
        <v>#N/A</v>
      </c>
      <c r="M24" s="217" t="e">
        <f>#N/A</f>
        <v>#N/A</v>
      </c>
      <c r="N24" s="229">
        <f>C24</f>
        <v>1422788</v>
      </c>
    </row>
    <row r="25" spans="1:14" s="27" customFormat="1" x14ac:dyDescent="0.25">
      <c r="A25" s="24">
        <v>23</v>
      </c>
      <c r="B25" s="215">
        <v>356262</v>
      </c>
      <c r="C25" s="217">
        <f>C23</f>
        <v>1422788</v>
      </c>
      <c r="D25" s="260" t="e">
        <f>#N/A</f>
        <v>#N/A</v>
      </c>
      <c r="E25" s="185" t="e">
        <f>#N/A</f>
        <v>#N/A</v>
      </c>
      <c r="F25" s="266" t="e">
        <f>#N/A</f>
        <v>#N/A</v>
      </c>
      <c r="G25" s="217"/>
      <c r="H25" s="185" t="e">
        <f>#N/A</f>
        <v>#N/A</v>
      </c>
      <c r="I25" s="266" t="e">
        <f>#N/A</f>
        <v>#N/A</v>
      </c>
      <c r="J25" s="217" t="e">
        <f>#N/A</f>
        <v>#N/A</v>
      </c>
      <c r="K25" s="8" t="e">
        <f>#N/A</f>
        <v>#N/A</v>
      </c>
      <c r="L25" s="217" t="e">
        <f>#N/A</f>
        <v>#N/A</v>
      </c>
      <c r="M25" s="217" t="e">
        <f>#N/A</f>
        <v>#N/A</v>
      </c>
      <c r="N25" s="229">
        <f t="shared" si="5"/>
        <v>1422788</v>
      </c>
    </row>
    <row r="26" spans="1:14" s="27" customFormat="1" x14ac:dyDescent="0.25">
      <c r="A26" s="24">
        <f t="shared" si="6"/>
        <v>24</v>
      </c>
      <c r="B26" s="215">
        <v>356238</v>
      </c>
      <c r="C26" s="217">
        <f>C25</f>
        <v>1422788</v>
      </c>
      <c r="D26" s="260" t="e">
        <f>#N/A</f>
        <v>#N/A</v>
      </c>
      <c r="E26" s="185" t="e">
        <f>#N/A</f>
        <v>#N/A</v>
      </c>
      <c r="F26" s="266" t="e">
        <f>#N/A</f>
        <v>#N/A</v>
      </c>
      <c r="G26" s="217"/>
      <c r="H26" s="185" t="e">
        <f>#N/A</f>
        <v>#N/A</v>
      </c>
      <c r="I26" s="266" t="e">
        <f>#N/A</f>
        <v>#N/A</v>
      </c>
      <c r="J26" s="217" t="e">
        <f>#N/A</f>
        <v>#N/A</v>
      </c>
      <c r="K26" s="8" t="e">
        <f>#N/A</f>
        <v>#N/A</v>
      </c>
      <c r="L26" s="217" t="e">
        <f>#N/A</f>
        <v>#N/A</v>
      </c>
      <c r="M26" s="217" t="e">
        <f>#N/A</f>
        <v>#N/A</v>
      </c>
      <c r="N26" s="229">
        <f t="shared" si="5"/>
        <v>1422788</v>
      </c>
    </row>
    <row r="27" spans="1:14" s="55" customFormat="1" x14ac:dyDescent="0.25">
      <c r="A27" s="24">
        <f t="shared" si="6"/>
        <v>25</v>
      </c>
      <c r="B27" s="215">
        <v>356239</v>
      </c>
      <c r="C27" s="217">
        <f>C26</f>
        <v>1422788</v>
      </c>
      <c r="D27" s="260" t="e">
        <f>#N/A</f>
        <v>#N/A</v>
      </c>
      <c r="E27" s="185" t="e">
        <f>#N/A</f>
        <v>#N/A</v>
      </c>
      <c r="F27" s="266" t="e">
        <f>#N/A</f>
        <v>#N/A</v>
      </c>
      <c r="G27" s="217"/>
      <c r="H27" s="185" t="e">
        <f>#N/A</f>
        <v>#N/A</v>
      </c>
      <c r="I27" s="266" t="e">
        <f>#N/A</f>
        <v>#N/A</v>
      </c>
      <c r="J27" s="217" t="e">
        <f>#N/A</f>
        <v>#N/A</v>
      </c>
      <c r="K27" s="8" t="e">
        <f>#N/A</f>
        <v>#N/A</v>
      </c>
      <c r="L27" s="217" t="e">
        <f>#N/A</f>
        <v>#N/A</v>
      </c>
      <c r="M27" s="217" t="e">
        <f>#N/A</f>
        <v>#N/A</v>
      </c>
      <c r="N27" s="229">
        <f t="shared" si="5"/>
        <v>1422788</v>
      </c>
    </row>
    <row r="28" spans="1:14" x14ac:dyDescent="0.25">
      <c r="A28" s="18">
        <f>+A27+1</f>
        <v>26</v>
      </c>
      <c r="B28" s="215">
        <v>356222</v>
      </c>
      <c r="C28" s="217">
        <f>C21</f>
        <v>3264033</v>
      </c>
      <c r="D28" s="260" t="e">
        <f>#N/A</f>
        <v>#N/A</v>
      </c>
      <c r="E28" s="185" t="e">
        <f>#N/A</f>
        <v>#N/A</v>
      </c>
      <c r="F28" s="266" t="e">
        <f>#N/A</f>
        <v>#N/A</v>
      </c>
      <c r="G28" s="217"/>
      <c r="H28" s="185" t="e">
        <f>#N/A</f>
        <v>#N/A</v>
      </c>
      <c r="I28" s="266" t="e">
        <f>#N/A</f>
        <v>#N/A</v>
      </c>
      <c r="J28" s="217" t="e">
        <f>#N/A</f>
        <v>#N/A</v>
      </c>
      <c r="K28" s="8" t="e">
        <f>#N/A</f>
        <v>#N/A</v>
      </c>
      <c r="L28" s="217" t="e">
        <f>#N/A</f>
        <v>#N/A</v>
      </c>
      <c r="M28" s="217" t="e">
        <f>#N/A</f>
        <v>#N/A</v>
      </c>
      <c r="N28" s="229">
        <f t="shared" ref="N28:N36" si="7">C28</f>
        <v>3264033</v>
      </c>
    </row>
    <row r="29" spans="1:14" x14ac:dyDescent="0.25">
      <c r="A29" s="18">
        <f t="shared" ref="A29:A36" si="8">+A28+1</f>
        <v>27</v>
      </c>
      <c r="B29" s="215">
        <v>356233</v>
      </c>
      <c r="C29" s="217">
        <f>C22</f>
        <v>1422788</v>
      </c>
      <c r="D29" s="260" t="e">
        <f>#N/A</f>
        <v>#N/A</v>
      </c>
      <c r="E29" s="185" t="e">
        <f>#N/A</f>
        <v>#N/A</v>
      </c>
      <c r="F29" s="266" t="e">
        <f>#N/A</f>
        <v>#N/A</v>
      </c>
      <c r="G29" s="217"/>
      <c r="H29" s="185" t="e">
        <f>#N/A</f>
        <v>#N/A</v>
      </c>
      <c r="I29" s="266" t="e">
        <f>#N/A</f>
        <v>#N/A</v>
      </c>
      <c r="J29" s="217" t="e">
        <f>#N/A</f>
        <v>#N/A</v>
      </c>
      <c r="K29" s="8" t="e">
        <f>#N/A</f>
        <v>#N/A</v>
      </c>
      <c r="L29" s="217" t="e">
        <f>#N/A</f>
        <v>#N/A</v>
      </c>
      <c r="M29" s="217" t="e">
        <f>#N/A</f>
        <v>#N/A</v>
      </c>
      <c r="N29" s="229">
        <f t="shared" si="7"/>
        <v>1422788</v>
      </c>
    </row>
    <row r="30" spans="1:14" x14ac:dyDescent="0.25">
      <c r="A30" s="18">
        <f t="shared" si="8"/>
        <v>28</v>
      </c>
      <c r="B30" s="215">
        <v>356253</v>
      </c>
      <c r="C30" s="217">
        <f>C29</f>
        <v>1422788</v>
      </c>
      <c r="D30" s="260" t="e">
        <f>#N/A</f>
        <v>#N/A</v>
      </c>
      <c r="E30" s="185" t="e">
        <f>#N/A</f>
        <v>#N/A</v>
      </c>
      <c r="F30" s="266" t="e">
        <f>#N/A</f>
        <v>#N/A</v>
      </c>
      <c r="G30" s="217"/>
      <c r="H30" s="185" t="e">
        <f>#N/A</f>
        <v>#N/A</v>
      </c>
      <c r="I30" s="266" t="e">
        <f>#N/A</f>
        <v>#N/A</v>
      </c>
      <c r="J30" s="217" t="e">
        <f>+H30*I30</f>
        <v>#N/A</v>
      </c>
      <c r="K30" s="8" t="e">
        <f>#N/A</f>
        <v>#N/A</v>
      </c>
      <c r="L30" s="217" t="e">
        <f>#N/A</f>
        <v>#N/A</v>
      </c>
      <c r="M30" s="217" t="e">
        <f>#N/A</f>
        <v>#N/A</v>
      </c>
      <c r="N30" s="229">
        <f t="shared" si="7"/>
        <v>1422788</v>
      </c>
    </row>
    <row r="31" spans="1:14" s="55" customFormat="1" x14ac:dyDescent="0.25">
      <c r="A31" s="214">
        <f>+A30+1</f>
        <v>29</v>
      </c>
      <c r="B31" s="215">
        <v>356254</v>
      </c>
      <c r="C31" s="217">
        <f>C19</f>
        <v>1422788</v>
      </c>
      <c r="D31" s="261" t="e">
        <f>#N/A</f>
        <v>#N/A</v>
      </c>
      <c r="E31" s="113" t="e">
        <f>#N/A</f>
        <v>#N/A</v>
      </c>
      <c r="F31" s="255" t="e">
        <f>#N/A</f>
        <v>#N/A</v>
      </c>
      <c r="G31" s="217"/>
      <c r="H31" s="113" t="e">
        <f>#N/A</f>
        <v>#N/A</v>
      </c>
      <c r="I31" s="255" t="e">
        <f>#N/A</f>
        <v>#N/A</v>
      </c>
      <c r="J31" s="217" t="e">
        <f>#N/A</f>
        <v>#N/A</v>
      </c>
      <c r="K31" s="108" t="e">
        <f>#N/A</f>
        <v>#N/A</v>
      </c>
      <c r="L31" s="217" t="e">
        <f>#N/A</f>
        <v>#N/A</v>
      </c>
      <c r="M31" s="217" t="e">
        <f>#N/A</f>
        <v>#N/A</v>
      </c>
      <c r="N31" s="229">
        <f>C31</f>
        <v>1422788</v>
      </c>
    </row>
    <row r="32" spans="1:14" x14ac:dyDescent="0.25">
      <c r="A32" s="18">
        <f>+A31+1</f>
        <v>30</v>
      </c>
      <c r="B32" s="215">
        <v>356439</v>
      </c>
      <c r="C32" s="217">
        <f>C30</f>
        <v>1422788</v>
      </c>
      <c r="D32" s="260" t="e">
        <f>#N/A</f>
        <v>#N/A</v>
      </c>
      <c r="E32" s="185" t="e">
        <f>#N/A</f>
        <v>#N/A</v>
      </c>
      <c r="F32" s="266" t="e">
        <f>#N/A</f>
        <v>#N/A</v>
      </c>
      <c r="G32" s="217"/>
      <c r="H32" s="185" t="e">
        <f>#N/A</f>
        <v>#N/A</v>
      </c>
      <c r="I32" s="266" t="e">
        <f>#N/A</f>
        <v>#N/A</v>
      </c>
      <c r="J32" s="217" t="e">
        <f>+H32*I32</f>
        <v>#N/A</v>
      </c>
      <c r="K32" s="8" t="e">
        <f>#N/A</f>
        <v>#N/A</v>
      </c>
      <c r="L32" s="217" t="e">
        <f>#N/A</f>
        <v>#N/A</v>
      </c>
      <c r="M32" s="217" t="e">
        <f>#N/A</f>
        <v>#N/A</v>
      </c>
      <c r="N32" s="229">
        <f t="shared" si="7"/>
        <v>1422788</v>
      </c>
    </row>
    <row r="33" spans="1:14" s="11" customFormat="1" ht="12" customHeight="1" x14ac:dyDescent="0.25">
      <c r="A33" s="18">
        <f t="shared" si="8"/>
        <v>31</v>
      </c>
      <c r="B33" s="215">
        <v>360693</v>
      </c>
      <c r="C33" s="217">
        <f>C30</f>
        <v>1422788</v>
      </c>
      <c r="D33" s="260" t="e">
        <f>#N/A</f>
        <v>#N/A</v>
      </c>
      <c r="E33" s="185" t="e">
        <f>#N/A</f>
        <v>#N/A</v>
      </c>
      <c r="F33" s="266" t="e">
        <f>#N/A</f>
        <v>#N/A</v>
      </c>
      <c r="G33" s="217"/>
      <c r="H33" s="185" t="e">
        <f>#N/A</f>
        <v>#N/A</v>
      </c>
      <c r="I33" s="266" t="e">
        <f>#N/A</f>
        <v>#N/A</v>
      </c>
      <c r="J33" s="219" t="e">
        <f>#N/A</f>
        <v>#N/A</v>
      </c>
      <c r="K33" s="8" t="e">
        <f>#N/A</f>
        <v>#N/A</v>
      </c>
      <c r="L33" s="217" t="e">
        <f>#N/A</f>
        <v>#N/A</v>
      </c>
      <c r="M33" s="217" t="e">
        <f>#N/A</f>
        <v>#N/A</v>
      </c>
      <c r="N33" s="229">
        <f t="shared" si="7"/>
        <v>1422788</v>
      </c>
    </row>
    <row r="34" spans="1:14" s="55" customFormat="1" x14ac:dyDescent="0.25">
      <c r="A34" s="18">
        <f t="shared" si="8"/>
        <v>32</v>
      </c>
      <c r="B34" s="215">
        <v>356236</v>
      </c>
      <c r="C34" s="217">
        <f>C33</f>
        <v>1422788</v>
      </c>
      <c r="D34" s="260" t="e">
        <f>#N/A</f>
        <v>#N/A</v>
      </c>
      <c r="E34" s="185" t="e">
        <f>#N/A</f>
        <v>#N/A</v>
      </c>
      <c r="F34" s="266" t="e">
        <f>#N/A</f>
        <v>#N/A</v>
      </c>
      <c r="G34" s="217"/>
      <c r="H34" s="185" t="e">
        <f>#N/A</f>
        <v>#N/A</v>
      </c>
      <c r="I34" s="266" t="e">
        <f>#N/A</f>
        <v>#N/A</v>
      </c>
      <c r="J34" s="219" t="e">
        <f>#N/A</f>
        <v>#N/A</v>
      </c>
      <c r="K34" s="8" t="e">
        <f>#N/A</f>
        <v>#N/A</v>
      </c>
      <c r="L34" s="217" t="e">
        <f>#N/A</f>
        <v>#N/A</v>
      </c>
      <c r="M34" s="217" t="e">
        <f>#N/A</f>
        <v>#N/A</v>
      </c>
      <c r="N34" s="229">
        <f t="shared" si="7"/>
        <v>1422788</v>
      </c>
    </row>
    <row r="35" spans="1:14" s="27" customFormat="1" x14ac:dyDescent="0.25">
      <c r="A35" s="18">
        <f t="shared" si="8"/>
        <v>33</v>
      </c>
      <c r="B35" s="215">
        <v>371939</v>
      </c>
      <c r="C35" s="217">
        <f>C34</f>
        <v>1422788</v>
      </c>
      <c r="D35" s="260" t="e">
        <f>#N/A</f>
        <v>#N/A</v>
      </c>
      <c r="E35" s="185" t="e">
        <f>#N/A</f>
        <v>#N/A</v>
      </c>
      <c r="F35" s="266" t="e">
        <f>#N/A</f>
        <v>#N/A</v>
      </c>
      <c r="G35" s="217"/>
      <c r="H35" s="185" t="e">
        <f>#N/A</f>
        <v>#N/A</v>
      </c>
      <c r="I35" s="266" t="e">
        <f>#N/A</f>
        <v>#N/A</v>
      </c>
      <c r="J35" s="219" t="e">
        <f>#N/A</f>
        <v>#N/A</v>
      </c>
      <c r="K35" s="8" t="e">
        <f>#N/A</f>
        <v>#N/A</v>
      </c>
      <c r="L35" s="217" t="e">
        <f>#N/A</f>
        <v>#N/A</v>
      </c>
      <c r="M35" s="217" t="e">
        <f>#N/A</f>
        <v>#N/A</v>
      </c>
      <c r="N35" s="229">
        <f t="shared" si="7"/>
        <v>1422788</v>
      </c>
    </row>
    <row r="36" spans="1:14" s="55" customFormat="1" x14ac:dyDescent="0.25">
      <c r="A36" s="214">
        <f t="shared" si="8"/>
        <v>34</v>
      </c>
      <c r="B36" s="215">
        <v>371905</v>
      </c>
      <c r="C36" s="217">
        <f>C20</f>
        <v>488802</v>
      </c>
      <c r="D36" s="261" t="e">
        <f>#N/A</f>
        <v>#N/A</v>
      </c>
      <c r="E36" s="113" t="e">
        <f>#N/A</f>
        <v>#N/A</v>
      </c>
      <c r="F36" s="255" t="e">
        <f>#N/A</f>
        <v>#N/A</v>
      </c>
      <c r="G36" s="217"/>
      <c r="H36" s="113" t="e">
        <f>#N/A</f>
        <v>#N/A</v>
      </c>
      <c r="I36" s="255" t="e">
        <f>#N/A</f>
        <v>#N/A</v>
      </c>
      <c r="J36" s="255" t="e">
        <f>#N/A</f>
        <v>#N/A</v>
      </c>
      <c r="K36" s="108" t="e">
        <f>#N/A</f>
        <v>#N/A</v>
      </c>
      <c r="L36" s="255" t="e">
        <f>#N/A</f>
        <v>#N/A</v>
      </c>
      <c r="M36" s="255" t="e">
        <f>#N/A</f>
        <v>#N/A</v>
      </c>
      <c r="N36" s="255">
        <f t="shared" si="7"/>
        <v>488802</v>
      </c>
    </row>
    <row r="37" spans="1:14" x14ac:dyDescent="0.25">
      <c r="A37" s="24">
        <f t="shared" ref="A37:A44" si="9">+A36+1</f>
        <v>35</v>
      </c>
      <c r="B37" s="215">
        <v>356229</v>
      </c>
      <c r="C37" s="217">
        <f>C28</f>
        <v>3264033</v>
      </c>
      <c r="D37" s="260" t="e">
        <f>#N/A</f>
        <v>#N/A</v>
      </c>
      <c r="E37" s="185" t="e">
        <f>#N/A</f>
        <v>#N/A</v>
      </c>
      <c r="F37" s="266" t="e">
        <f>#N/A</f>
        <v>#N/A</v>
      </c>
      <c r="G37" s="219"/>
      <c r="H37" s="185" t="e">
        <f>#N/A</f>
        <v>#N/A</v>
      </c>
      <c r="I37" s="266" t="e">
        <f>#N/A</f>
        <v>#N/A</v>
      </c>
      <c r="J37" s="219" t="e">
        <f>#N/A</f>
        <v>#N/A</v>
      </c>
      <c r="K37" s="8" t="e">
        <f>#N/A</f>
        <v>#N/A</v>
      </c>
      <c r="L37" s="217" t="e">
        <f>#N/A</f>
        <v>#N/A</v>
      </c>
      <c r="M37" s="217" t="e">
        <f>#N/A</f>
        <v>#N/A</v>
      </c>
      <c r="N37" s="229">
        <f t="shared" ref="N37:N48" si="10">C37</f>
        <v>3264033</v>
      </c>
    </row>
    <row r="38" spans="1:14" s="27" customFormat="1" ht="14.25" customHeight="1" x14ac:dyDescent="0.25">
      <c r="A38" s="24">
        <f t="shared" si="9"/>
        <v>36</v>
      </c>
      <c r="B38" s="215">
        <v>356263</v>
      </c>
      <c r="C38" s="217">
        <f>C29</f>
        <v>1422788</v>
      </c>
      <c r="D38" s="260" t="e">
        <f>#N/A</f>
        <v>#N/A</v>
      </c>
      <c r="E38" s="185" t="e">
        <f>#N/A</f>
        <v>#N/A</v>
      </c>
      <c r="F38" s="266" t="e">
        <f>#N/A</f>
        <v>#N/A</v>
      </c>
      <c r="G38" s="219"/>
      <c r="H38" s="185" t="e">
        <f>#N/A</f>
        <v>#N/A</v>
      </c>
      <c r="I38" s="266" t="e">
        <f>#N/A</f>
        <v>#N/A</v>
      </c>
      <c r="J38" s="219" t="e">
        <f>#N/A</f>
        <v>#N/A</v>
      </c>
      <c r="K38" s="8" t="e">
        <f>#N/A</f>
        <v>#N/A</v>
      </c>
      <c r="L38" s="217" t="e">
        <f>#N/A</f>
        <v>#N/A</v>
      </c>
      <c r="M38" s="217" t="e">
        <f>#N/A</f>
        <v>#N/A</v>
      </c>
      <c r="N38" s="229">
        <f t="shared" si="10"/>
        <v>1422788</v>
      </c>
    </row>
    <row r="39" spans="1:14" s="168" customFormat="1" x14ac:dyDescent="0.25">
      <c r="A39" s="24">
        <f t="shared" si="9"/>
        <v>37</v>
      </c>
      <c r="B39" s="215">
        <v>356232</v>
      </c>
      <c r="C39" s="217">
        <f>+'Salario Base, Anualidades y CP'!B40</f>
        <v>1422788</v>
      </c>
      <c r="D39" s="262" t="e">
        <f>#N/A</f>
        <v>#N/A</v>
      </c>
      <c r="E39" s="186" t="e">
        <f>#N/A</f>
        <v>#N/A</v>
      </c>
      <c r="F39" s="267" t="e">
        <f>#N/A</f>
        <v>#N/A</v>
      </c>
      <c r="G39" s="256"/>
      <c r="H39" s="186" t="e">
        <f>#N/A</f>
        <v>#N/A</v>
      </c>
      <c r="I39" s="267" t="e">
        <f>#N/A</f>
        <v>#N/A</v>
      </c>
      <c r="J39" s="256" t="e">
        <f>#N/A</f>
        <v>#N/A</v>
      </c>
      <c r="K39" s="173" t="e">
        <f>#N/A</f>
        <v>#N/A</v>
      </c>
      <c r="L39" s="256" t="e">
        <f>#N/A</f>
        <v>#N/A</v>
      </c>
      <c r="M39" s="256" t="e">
        <f>#N/A</f>
        <v>#N/A</v>
      </c>
      <c r="N39" s="269">
        <f t="shared" si="10"/>
        <v>1422788</v>
      </c>
    </row>
    <row r="40" spans="1:14" s="11" customFormat="1" x14ac:dyDescent="0.25">
      <c r="A40" s="24">
        <f t="shared" si="9"/>
        <v>38</v>
      </c>
      <c r="B40" s="215">
        <v>360696</v>
      </c>
      <c r="C40" s="217">
        <f>C38</f>
        <v>1422788</v>
      </c>
      <c r="D40" s="260" t="e">
        <f>#N/A</f>
        <v>#N/A</v>
      </c>
      <c r="E40" s="185" t="e">
        <f>#N/A</f>
        <v>#N/A</v>
      </c>
      <c r="F40" s="266" t="e">
        <f>#N/A</f>
        <v>#N/A</v>
      </c>
      <c r="G40" s="219"/>
      <c r="H40" s="185" t="e">
        <f>#N/A</f>
        <v>#N/A</v>
      </c>
      <c r="I40" s="266" t="e">
        <f>#N/A</f>
        <v>#N/A</v>
      </c>
      <c r="J40" s="219" t="e">
        <f>#N/A</f>
        <v>#N/A</v>
      </c>
      <c r="K40" s="8" t="e">
        <f>#N/A</f>
        <v>#N/A</v>
      </c>
      <c r="L40" s="217" t="e">
        <f>#N/A</f>
        <v>#N/A</v>
      </c>
      <c r="M40" s="217" t="e">
        <f>#N/A</f>
        <v>#N/A</v>
      </c>
      <c r="N40" s="229">
        <f t="shared" si="10"/>
        <v>1422788</v>
      </c>
    </row>
    <row r="41" spans="1:14" s="27" customFormat="1" x14ac:dyDescent="0.25">
      <c r="A41" s="24">
        <f t="shared" si="9"/>
        <v>39</v>
      </c>
      <c r="B41" s="215">
        <v>356265</v>
      </c>
      <c r="C41" s="217">
        <f>C36</f>
        <v>488802</v>
      </c>
      <c r="D41" s="260" t="e">
        <f>#N/A</f>
        <v>#N/A</v>
      </c>
      <c r="E41" s="185" t="e">
        <f>#N/A</f>
        <v>#N/A</v>
      </c>
      <c r="F41" s="266" t="e">
        <f>#N/A</f>
        <v>#N/A</v>
      </c>
      <c r="G41" s="219"/>
      <c r="H41" s="185" t="e">
        <f>#N/A</f>
        <v>#N/A</v>
      </c>
      <c r="I41" s="266" t="e">
        <f>#N/A</f>
        <v>#N/A</v>
      </c>
      <c r="J41" s="219" t="e">
        <f>#N/A</f>
        <v>#N/A</v>
      </c>
      <c r="K41" s="8" t="e">
        <f>#N/A</f>
        <v>#N/A</v>
      </c>
      <c r="L41" s="217" t="e">
        <f>#N/A</f>
        <v>#N/A</v>
      </c>
      <c r="M41" s="217" t="e">
        <f>#N/A</f>
        <v>#N/A</v>
      </c>
      <c r="N41" s="229">
        <f t="shared" si="10"/>
        <v>488802</v>
      </c>
    </row>
    <row r="42" spans="1:14" s="27" customFormat="1" x14ac:dyDescent="0.25">
      <c r="A42" s="24">
        <f t="shared" si="9"/>
        <v>40</v>
      </c>
      <c r="B42" s="215">
        <v>356219</v>
      </c>
      <c r="C42" s="217">
        <f>'Salario Base, Anualidades y CP'!B14</f>
        <v>4230706</v>
      </c>
      <c r="D42" s="260" t="e">
        <f>#N/A</f>
        <v>#N/A</v>
      </c>
      <c r="E42" s="185" t="e">
        <f>#N/A</f>
        <v>#N/A</v>
      </c>
      <c r="F42" s="266" t="e">
        <f>#N/A</f>
        <v>#N/A</v>
      </c>
      <c r="G42" s="217"/>
      <c r="H42" s="185" t="e">
        <f>#N/A</f>
        <v>#N/A</v>
      </c>
      <c r="I42" s="266" t="e">
        <f>#N/A</f>
        <v>#N/A</v>
      </c>
      <c r="J42" s="217" t="e">
        <f>#N/A</f>
        <v>#N/A</v>
      </c>
      <c r="K42" s="8" t="e">
        <f>#N/A</f>
        <v>#N/A</v>
      </c>
      <c r="L42" s="217" t="e">
        <f>#N/A</f>
        <v>#N/A</v>
      </c>
      <c r="M42" s="217" t="e">
        <f>#N/A</f>
        <v>#N/A</v>
      </c>
      <c r="N42" s="229">
        <f t="shared" si="10"/>
        <v>4230706</v>
      </c>
    </row>
    <row r="43" spans="1:14" x14ac:dyDescent="0.25">
      <c r="A43" s="24">
        <f t="shared" si="9"/>
        <v>41</v>
      </c>
      <c r="B43" s="215">
        <v>356264</v>
      </c>
      <c r="C43" s="217">
        <f>C41</f>
        <v>488802</v>
      </c>
      <c r="D43" s="260" t="e">
        <f>#N/A</f>
        <v>#N/A</v>
      </c>
      <c r="E43" s="185" t="e">
        <f>#N/A</f>
        <v>#N/A</v>
      </c>
      <c r="F43" s="266" t="e">
        <f>#N/A</f>
        <v>#N/A</v>
      </c>
      <c r="G43" s="217"/>
      <c r="H43" s="185" t="e">
        <f>#N/A</f>
        <v>#N/A</v>
      </c>
      <c r="I43" s="266" t="e">
        <f>#N/A</f>
        <v>#N/A</v>
      </c>
      <c r="J43" s="217" t="e">
        <f>#N/A</f>
        <v>#N/A</v>
      </c>
      <c r="K43" s="8" t="e">
        <f>#N/A</f>
        <v>#N/A</v>
      </c>
      <c r="L43" s="217" t="e">
        <f>#N/A</f>
        <v>#N/A</v>
      </c>
      <c r="M43" s="217" t="e">
        <f>#N/A</f>
        <v>#N/A</v>
      </c>
      <c r="N43" s="229">
        <f t="shared" si="10"/>
        <v>488802</v>
      </c>
    </row>
    <row r="44" spans="1:14" s="115" customFormat="1" ht="12" customHeight="1" x14ac:dyDescent="0.25">
      <c r="A44" s="24">
        <f t="shared" si="9"/>
        <v>42</v>
      </c>
      <c r="B44" s="215">
        <v>356438</v>
      </c>
      <c r="C44" s="217">
        <f>+'Salario Base, Anualidades y CP'!B40</f>
        <v>1422788</v>
      </c>
      <c r="D44" s="260" t="e">
        <f>#N/A</f>
        <v>#N/A</v>
      </c>
      <c r="E44" s="185" t="e">
        <f>#N/A</f>
        <v>#N/A</v>
      </c>
      <c r="F44" s="266" t="e">
        <f>#N/A</f>
        <v>#N/A</v>
      </c>
      <c r="G44" s="256"/>
      <c r="H44" s="185" t="e">
        <f>#N/A</f>
        <v>#N/A</v>
      </c>
      <c r="I44" s="266" t="e">
        <f>#N/A</f>
        <v>#N/A</v>
      </c>
      <c r="J44" s="256" t="e">
        <f>#N/A</f>
        <v>#N/A</v>
      </c>
      <c r="K44" s="8" t="e">
        <f>#N/A</f>
        <v>#N/A</v>
      </c>
      <c r="L44" s="217" t="e">
        <f>#N/A</f>
        <v>#N/A</v>
      </c>
      <c r="M44" s="217" t="e">
        <f>#N/A</f>
        <v>#N/A</v>
      </c>
      <c r="N44" s="269">
        <f t="shared" si="10"/>
        <v>1422788</v>
      </c>
    </row>
    <row r="45" spans="1:14" s="27" customFormat="1" x14ac:dyDescent="0.25">
      <c r="A45" s="24">
        <v>43</v>
      </c>
      <c r="B45" s="215">
        <v>356227</v>
      </c>
      <c r="C45" s="217">
        <f>'Salario Base, Anualidades y CP'!B19</f>
        <v>3264033</v>
      </c>
      <c r="D45" s="260" t="e">
        <f>#N/A</f>
        <v>#N/A</v>
      </c>
      <c r="E45" s="185" t="e">
        <f>#N/A</f>
        <v>#N/A</v>
      </c>
      <c r="F45" s="266" t="e">
        <f>#N/A</f>
        <v>#N/A</v>
      </c>
      <c r="G45" s="217"/>
      <c r="H45" s="185" t="e">
        <f>#N/A</f>
        <v>#N/A</v>
      </c>
      <c r="I45" s="266" t="e">
        <f>#N/A</f>
        <v>#N/A</v>
      </c>
      <c r="J45" s="217" t="e">
        <f>#N/A</f>
        <v>#N/A</v>
      </c>
      <c r="K45" s="8" t="e">
        <f>#N/A</f>
        <v>#N/A</v>
      </c>
      <c r="L45" s="217" t="e">
        <f t="shared" ref="L45:L53" si="11">+J45*K45</f>
        <v>#N/A</v>
      </c>
      <c r="M45" s="217" t="e">
        <f t="shared" ref="M45:M53" si="12">+K45*L45</f>
        <v>#N/A</v>
      </c>
      <c r="N45" s="229">
        <f t="shared" si="10"/>
        <v>3264033</v>
      </c>
    </row>
    <row r="46" spans="1:14" s="11" customFormat="1" x14ac:dyDescent="0.25">
      <c r="A46" s="18">
        <f t="shared" ref="A46:A53" si="13">+A45+1</f>
        <v>44</v>
      </c>
      <c r="B46" s="215">
        <v>356240</v>
      </c>
      <c r="C46" s="217">
        <f>C39</f>
        <v>1422788</v>
      </c>
      <c r="D46" s="260" t="e">
        <f>#N/A</f>
        <v>#N/A</v>
      </c>
      <c r="E46" s="185" t="e">
        <f>#N/A</f>
        <v>#N/A</v>
      </c>
      <c r="F46" s="266" t="e">
        <f>#N/A</f>
        <v>#N/A</v>
      </c>
      <c r="G46" s="217"/>
      <c r="H46" s="185" t="e">
        <f>#N/A</f>
        <v>#N/A</v>
      </c>
      <c r="I46" s="266" t="e">
        <f>#N/A</f>
        <v>#N/A</v>
      </c>
      <c r="J46" s="217" t="e">
        <f>#N/A</f>
        <v>#N/A</v>
      </c>
      <c r="K46" s="8" t="e">
        <f>#N/A</f>
        <v>#N/A</v>
      </c>
      <c r="L46" s="217" t="e">
        <f t="shared" si="11"/>
        <v>#N/A</v>
      </c>
      <c r="M46" s="217" t="e">
        <f t="shared" si="12"/>
        <v>#N/A</v>
      </c>
      <c r="N46" s="229">
        <f t="shared" si="10"/>
        <v>1422788</v>
      </c>
    </row>
    <row r="47" spans="1:14" s="27" customFormat="1" x14ac:dyDescent="0.25">
      <c r="A47" s="18">
        <f t="shared" si="13"/>
        <v>45</v>
      </c>
      <c r="B47" s="215">
        <v>356261</v>
      </c>
      <c r="C47" s="217">
        <f t="shared" ref="C47:C52" si="14">C46</f>
        <v>1422788</v>
      </c>
      <c r="D47" s="260" t="e">
        <f>#N/A</f>
        <v>#N/A</v>
      </c>
      <c r="E47" s="185" t="e">
        <f>#N/A</f>
        <v>#N/A</v>
      </c>
      <c r="F47" s="266" t="e">
        <f>#N/A</f>
        <v>#N/A</v>
      </c>
      <c r="G47" s="217"/>
      <c r="H47" s="185" t="e">
        <f>#N/A</f>
        <v>#N/A</v>
      </c>
      <c r="I47" s="266" t="e">
        <f>#N/A</f>
        <v>#N/A</v>
      </c>
      <c r="J47" s="217" t="e">
        <f>+H47*I47</f>
        <v>#N/A</v>
      </c>
      <c r="K47" s="8" t="e">
        <f>#N/A</f>
        <v>#N/A</v>
      </c>
      <c r="L47" s="217" t="e">
        <f t="shared" si="11"/>
        <v>#N/A</v>
      </c>
      <c r="M47" s="217" t="e">
        <f t="shared" si="12"/>
        <v>#N/A</v>
      </c>
      <c r="N47" s="229">
        <f t="shared" si="10"/>
        <v>1422788</v>
      </c>
    </row>
    <row r="48" spans="1:14" s="11" customFormat="1" x14ac:dyDescent="0.25">
      <c r="A48" s="18">
        <f t="shared" si="13"/>
        <v>46</v>
      </c>
      <c r="B48" s="215">
        <v>356241</v>
      </c>
      <c r="C48" s="217">
        <f t="shared" si="14"/>
        <v>1422788</v>
      </c>
      <c r="D48" s="260" t="e">
        <f>#N/A</f>
        <v>#N/A</v>
      </c>
      <c r="E48" s="185" t="e">
        <f>#N/A</f>
        <v>#N/A</v>
      </c>
      <c r="F48" s="266" t="e">
        <f>#N/A</f>
        <v>#N/A</v>
      </c>
      <c r="G48" s="217"/>
      <c r="H48" s="185" t="e">
        <f>#N/A</f>
        <v>#N/A</v>
      </c>
      <c r="I48" s="266" t="e">
        <f>#N/A</f>
        <v>#N/A</v>
      </c>
      <c r="J48" s="217" t="e">
        <f>#N/A</f>
        <v>#N/A</v>
      </c>
      <c r="K48" s="8" t="e">
        <f>#N/A</f>
        <v>#N/A</v>
      </c>
      <c r="L48" s="217" t="e">
        <f t="shared" si="11"/>
        <v>#N/A</v>
      </c>
      <c r="M48" s="217" t="e">
        <f t="shared" si="12"/>
        <v>#N/A</v>
      </c>
      <c r="N48" s="229">
        <f t="shared" si="10"/>
        <v>1422788</v>
      </c>
    </row>
    <row r="49" spans="1:17" s="11" customFormat="1" x14ac:dyDescent="0.25">
      <c r="A49" s="18">
        <f t="shared" si="13"/>
        <v>47</v>
      </c>
      <c r="B49" s="215">
        <v>356246</v>
      </c>
      <c r="C49" s="217">
        <f t="shared" si="14"/>
        <v>1422788</v>
      </c>
      <c r="D49" s="260" t="e">
        <f>#N/A</f>
        <v>#N/A</v>
      </c>
      <c r="E49" s="185" t="e">
        <f>#N/A</f>
        <v>#N/A</v>
      </c>
      <c r="F49" s="266" t="e">
        <f>#N/A</f>
        <v>#N/A</v>
      </c>
      <c r="G49" s="217"/>
      <c r="H49" s="185" t="e">
        <f>#N/A</f>
        <v>#N/A</v>
      </c>
      <c r="I49" s="266" t="e">
        <f>#N/A</f>
        <v>#N/A</v>
      </c>
      <c r="J49" s="217" t="e">
        <f>#N/A</f>
        <v>#N/A</v>
      </c>
      <c r="K49" s="8" t="e">
        <f>#N/A</f>
        <v>#N/A</v>
      </c>
      <c r="L49" s="217" t="e">
        <f t="shared" si="11"/>
        <v>#N/A</v>
      </c>
      <c r="M49" s="217" t="e">
        <f t="shared" si="12"/>
        <v>#N/A</v>
      </c>
      <c r="N49" s="229">
        <v>1415288</v>
      </c>
    </row>
    <row r="50" spans="1:17" s="11" customFormat="1" x14ac:dyDescent="0.25">
      <c r="A50" s="18">
        <f t="shared" si="13"/>
        <v>48</v>
      </c>
      <c r="B50" s="215">
        <v>356244</v>
      </c>
      <c r="C50" s="217">
        <f t="shared" si="14"/>
        <v>1422788</v>
      </c>
      <c r="D50" s="260" t="e">
        <f>#N/A</f>
        <v>#N/A</v>
      </c>
      <c r="E50" s="185" t="e">
        <f>#N/A</f>
        <v>#N/A</v>
      </c>
      <c r="F50" s="266" t="e">
        <f>#N/A</f>
        <v>#N/A</v>
      </c>
      <c r="G50" s="217"/>
      <c r="H50" s="185" t="e">
        <f>#N/A</f>
        <v>#N/A</v>
      </c>
      <c r="I50" s="266" t="e">
        <f>#N/A</f>
        <v>#N/A</v>
      </c>
      <c r="J50" s="217" t="e">
        <f>#N/A</f>
        <v>#N/A</v>
      </c>
      <c r="K50" s="8" t="e">
        <f>#N/A</f>
        <v>#N/A</v>
      </c>
      <c r="L50" s="217" t="e">
        <f t="shared" si="11"/>
        <v>#N/A</v>
      </c>
      <c r="M50" s="217" t="e">
        <f t="shared" si="12"/>
        <v>#N/A</v>
      </c>
      <c r="N50" s="229">
        <f>C50</f>
        <v>1422788</v>
      </c>
    </row>
    <row r="51" spans="1:17" x14ac:dyDescent="0.25">
      <c r="A51" s="24">
        <f t="shared" si="13"/>
        <v>49</v>
      </c>
      <c r="B51" s="215">
        <v>356249</v>
      </c>
      <c r="C51" s="217">
        <f t="shared" si="14"/>
        <v>1422788</v>
      </c>
      <c r="D51" s="260" t="e">
        <f>#N/A</f>
        <v>#N/A</v>
      </c>
      <c r="E51" s="185" t="e">
        <f>#N/A</f>
        <v>#N/A</v>
      </c>
      <c r="F51" s="266" t="e">
        <f>#N/A</f>
        <v>#N/A</v>
      </c>
      <c r="G51" s="217"/>
      <c r="H51" s="185" t="e">
        <f>#N/A</f>
        <v>#N/A</v>
      </c>
      <c r="I51" s="266" t="e">
        <f>#N/A</f>
        <v>#N/A</v>
      </c>
      <c r="J51" s="217" t="e">
        <f>#N/A</f>
        <v>#N/A</v>
      </c>
      <c r="K51" s="8" t="e">
        <f>#N/A</f>
        <v>#N/A</v>
      </c>
      <c r="L51" s="217" t="e">
        <f t="shared" si="11"/>
        <v>#N/A</v>
      </c>
      <c r="M51" s="217" t="e">
        <f t="shared" si="12"/>
        <v>#N/A</v>
      </c>
      <c r="N51" s="229">
        <f>C51</f>
        <v>1422788</v>
      </c>
    </row>
    <row r="52" spans="1:17" x14ac:dyDescent="0.25">
      <c r="A52" s="24">
        <f t="shared" si="13"/>
        <v>50</v>
      </c>
      <c r="B52" s="215">
        <v>356235</v>
      </c>
      <c r="C52" s="217">
        <f t="shared" si="14"/>
        <v>1422788</v>
      </c>
      <c r="D52" s="260" t="e">
        <f>#N/A</f>
        <v>#N/A</v>
      </c>
      <c r="E52" s="185" t="e">
        <f>#N/A</f>
        <v>#N/A</v>
      </c>
      <c r="F52" s="266" t="e">
        <f>#N/A</f>
        <v>#N/A</v>
      </c>
      <c r="G52" s="217"/>
      <c r="H52" s="185" t="e">
        <f>#N/A</f>
        <v>#N/A</v>
      </c>
      <c r="I52" s="266" t="e">
        <f>#N/A</f>
        <v>#N/A</v>
      </c>
      <c r="J52" s="217" t="e">
        <f>#N/A</f>
        <v>#N/A</v>
      </c>
      <c r="K52" s="8" t="e">
        <f>#N/A</f>
        <v>#N/A</v>
      </c>
      <c r="L52" s="217" t="e">
        <f t="shared" si="11"/>
        <v>#N/A</v>
      </c>
      <c r="M52" s="217" t="e">
        <f t="shared" si="12"/>
        <v>#N/A</v>
      </c>
      <c r="N52" s="229">
        <f>C52</f>
        <v>1422788</v>
      </c>
    </row>
    <row r="53" spans="1:17" s="115" customFormat="1" x14ac:dyDescent="0.25">
      <c r="A53" s="24">
        <f t="shared" si="13"/>
        <v>51</v>
      </c>
      <c r="B53" s="215">
        <v>356242</v>
      </c>
      <c r="C53" s="217">
        <f>+'Salario Base, Anualidades y CP'!B40</f>
        <v>1422788</v>
      </c>
      <c r="D53" s="260" t="e">
        <f>#N/A</f>
        <v>#N/A</v>
      </c>
      <c r="E53" s="185" t="e">
        <f>#N/A</f>
        <v>#N/A</v>
      </c>
      <c r="F53" s="266" t="e">
        <f>#N/A</f>
        <v>#N/A</v>
      </c>
      <c r="G53" s="256"/>
      <c r="H53" s="185" t="e">
        <f>#N/A</f>
        <v>#N/A</v>
      </c>
      <c r="I53" s="266" t="e">
        <f>#N/A</f>
        <v>#N/A</v>
      </c>
      <c r="J53" s="256" t="e">
        <f>#N/A</f>
        <v>#N/A</v>
      </c>
      <c r="K53" s="8" t="e">
        <f>#N/A</f>
        <v>#N/A</v>
      </c>
      <c r="L53" s="217" t="e">
        <f t="shared" si="11"/>
        <v>#N/A</v>
      </c>
      <c r="M53" s="217" t="e">
        <f t="shared" si="12"/>
        <v>#N/A</v>
      </c>
      <c r="N53" s="269">
        <f>C53</f>
        <v>1422788</v>
      </c>
    </row>
    <row r="54" spans="1:17" s="27" customFormat="1" x14ac:dyDescent="0.25">
      <c r="A54" s="24">
        <f>+A53+1</f>
        <v>52</v>
      </c>
      <c r="B54" s="215">
        <v>356231</v>
      </c>
      <c r="C54" s="217">
        <f>'Salario Base, Anualidades y CP'!B20</f>
        <v>2336427</v>
      </c>
      <c r="D54" s="260" t="e">
        <f>#N/A</f>
        <v>#N/A</v>
      </c>
      <c r="E54" s="185" t="e">
        <f>#N/A</f>
        <v>#N/A</v>
      </c>
      <c r="F54" s="266" t="e">
        <f>#N/A</f>
        <v>#N/A</v>
      </c>
      <c r="G54" s="217"/>
      <c r="H54" s="185" t="e">
        <f>#N/A</f>
        <v>#N/A</v>
      </c>
      <c r="I54" s="266" t="e">
        <f>#N/A</f>
        <v>#N/A</v>
      </c>
      <c r="J54" s="217" t="e">
        <f>+H54*I54</f>
        <v>#N/A</v>
      </c>
      <c r="K54" s="8" t="e">
        <f>#N/A</f>
        <v>#N/A</v>
      </c>
      <c r="L54" s="217" t="e">
        <f t="shared" ref="L54:L60" si="15">+J54*K54</f>
        <v>#N/A</v>
      </c>
      <c r="M54" s="217" t="e">
        <f t="shared" ref="M54:M60" si="16">+K54*L54</f>
        <v>#N/A</v>
      </c>
      <c r="N54" s="229">
        <f t="shared" ref="N54:N60" si="17">C54</f>
        <v>2336427</v>
      </c>
    </row>
    <row r="55" spans="1:17" x14ac:dyDescent="0.25">
      <c r="A55" s="24">
        <f t="shared" ref="A55:A60" si="18">+A54+1</f>
        <v>53</v>
      </c>
      <c r="B55" s="215">
        <v>356252</v>
      </c>
      <c r="C55" s="217">
        <f>C52</f>
        <v>1422788</v>
      </c>
      <c r="D55" s="260" t="e">
        <f>#N/A</f>
        <v>#N/A</v>
      </c>
      <c r="E55" s="185" t="e">
        <f>#N/A</f>
        <v>#N/A</v>
      </c>
      <c r="F55" s="266" t="e">
        <f>#N/A</f>
        <v>#N/A</v>
      </c>
      <c r="G55" s="217"/>
      <c r="H55" s="185" t="e">
        <f>#N/A</f>
        <v>#N/A</v>
      </c>
      <c r="I55" s="266" t="e">
        <f>#N/A</f>
        <v>#N/A</v>
      </c>
      <c r="J55" s="217" t="e">
        <f>#N/A</f>
        <v>#N/A</v>
      </c>
      <c r="K55" s="8" t="e">
        <f>#N/A</f>
        <v>#N/A</v>
      </c>
      <c r="L55" s="217" t="e">
        <f t="shared" si="15"/>
        <v>#N/A</v>
      </c>
      <c r="M55" s="217" t="e">
        <f t="shared" si="16"/>
        <v>#N/A</v>
      </c>
      <c r="N55" s="229">
        <f t="shared" si="17"/>
        <v>1422788</v>
      </c>
    </row>
    <row r="56" spans="1:17" s="11" customFormat="1" x14ac:dyDescent="0.25">
      <c r="A56" s="24">
        <f t="shared" si="18"/>
        <v>54</v>
      </c>
      <c r="B56" s="215">
        <v>356267</v>
      </c>
      <c r="C56" s="217">
        <f>C55</f>
        <v>1422788</v>
      </c>
      <c r="D56" s="260" t="e">
        <f>#N/A</f>
        <v>#N/A</v>
      </c>
      <c r="E56" s="185" t="e">
        <f>#N/A</f>
        <v>#N/A</v>
      </c>
      <c r="F56" s="266" t="e">
        <f>#N/A</f>
        <v>#N/A</v>
      </c>
      <c r="G56" s="217"/>
      <c r="H56" s="185" t="e">
        <f>#N/A</f>
        <v>#N/A</v>
      </c>
      <c r="I56" s="266" t="e">
        <f>#N/A</f>
        <v>#N/A</v>
      </c>
      <c r="J56" s="217" t="e">
        <f>+H56*I56</f>
        <v>#N/A</v>
      </c>
      <c r="K56" s="8" t="e">
        <f>#N/A</f>
        <v>#N/A</v>
      </c>
      <c r="L56" s="217" t="e">
        <f t="shared" si="15"/>
        <v>#N/A</v>
      </c>
      <c r="M56" s="217" t="e">
        <f t="shared" si="16"/>
        <v>#N/A</v>
      </c>
      <c r="N56" s="229">
        <f t="shared" si="17"/>
        <v>1422788</v>
      </c>
    </row>
    <row r="57" spans="1:17" s="27" customFormat="1" x14ac:dyDescent="0.25">
      <c r="A57" s="18">
        <f t="shared" si="18"/>
        <v>55</v>
      </c>
      <c r="B57" s="215">
        <v>360695</v>
      </c>
      <c r="C57" s="217">
        <f>C56</f>
        <v>1422788</v>
      </c>
      <c r="D57" s="260" t="e">
        <f>#N/A</f>
        <v>#N/A</v>
      </c>
      <c r="E57" s="185" t="e">
        <f>#N/A</f>
        <v>#N/A</v>
      </c>
      <c r="F57" s="266" t="e">
        <f>#N/A</f>
        <v>#N/A</v>
      </c>
      <c r="G57" s="217"/>
      <c r="H57" s="185" t="e">
        <f>#N/A</f>
        <v>#N/A</v>
      </c>
      <c r="I57" s="266" t="e">
        <f>#N/A</f>
        <v>#N/A</v>
      </c>
      <c r="J57" s="217" t="e">
        <f>#N/A</f>
        <v>#N/A</v>
      </c>
      <c r="K57" s="8" t="e">
        <f>#N/A</f>
        <v>#N/A</v>
      </c>
      <c r="L57" s="217" t="e">
        <f t="shared" si="15"/>
        <v>#N/A</v>
      </c>
      <c r="M57" s="217" t="e">
        <f t="shared" si="16"/>
        <v>#N/A</v>
      </c>
      <c r="N57" s="229">
        <f t="shared" si="17"/>
        <v>1422788</v>
      </c>
    </row>
    <row r="58" spans="1:17" x14ac:dyDescent="0.25">
      <c r="A58" s="18">
        <f t="shared" si="18"/>
        <v>56</v>
      </c>
      <c r="B58" s="215">
        <v>356243</v>
      </c>
      <c r="C58" s="217">
        <f>C57</f>
        <v>1422788</v>
      </c>
      <c r="D58" s="260" t="e">
        <f>#N/A</f>
        <v>#N/A</v>
      </c>
      <c r="E58" s="185" t="e">
        <f>#N/A</f>
        <v>#N/A</v>
      </c>
      <c r="F58" s="266" t="e">
        <f>#N/A</f>
        <v>#N/A</v>
      </c>
      <c r="G58" s="217"/>
      <c r="H58" s="185" t="e">
        <f>#N/A</f>
        <v>#N/A</v>
      </c>
      <c r="I58" s="266" t="e">
        <f>#N/A</f>
        <v>#N/A</v>
      </c>
      <c r="J58" s="217" t="e">
        <f>+H58*I58</f>
        <v>#N/A</v>
      </c>
      <c r="K58" s="8" t="e">
        <f>#N/A</f>
        <v>#N/A</v>
      </c>
      <c r="L58" s="217" t="e">
        <f t="shared" si="15"/>
        <v>#N/A</v>
      </c>
      <c r="M58" s="217" t="e">
        <f t="shared" si="16"/>
        <v>#N/A</v>
      </c>
      <c r="N58" s="229">
        <f t="shared" si="17"/>
        <v>1422788</v>
      </c>
    </row>
    <row r="59" spans="1:17" s="27" customFormat="1" x14ac:dyDescent="0.25">
      <c r="A59" s="18">
        <f t="shared" si="18"/>
        <v>57</v>
      </c>
      <c r="B59" s="215">
        <v>356248</v>
      </c>
      <c r="C59" s="217">
        <f>C58</f>
        <v>1422788</v>
      </c>
      <c r="D59" s="260" t="e">
        <f>#N/A</f>
        <v>#N/A</v>
      </c>
      <c r="E59" s="185" t="e">
        <f>#N/A</f>
        <v>#N/A</v>
      </c>
      <c r="F59" s="266" t="e">
        <f>#N/A</f>
        <v>#N/A</v>
      </c>
      <c r="G59" s="217"/>
      <c r="H59" s="185" t="e">
        <f>#N/A</f>
        <v>#N/A</v>
      </c>
      <c r="I59" s="266" t="e">
        <f>#N/A</f>
        <v>#N/A</v>
      </c>
      <c r="J59" s="217" t="e">
        <f>+H59*I59</f>
        <v>#N/A</v>
      </c>
      <c r="K59" s="8" t="e">
        <f>#N/A</f>
        <v>#N/A</v>
      </c>
      <c r="L59" s="217" t="e">
        <f t="shared" si="15"/>
        <v>#N/A</v>
      </c>
      <c r="M59" s="217" t="e">
        <f t="shared" si="16"/>
        <v>#N/A</v>
      </c>
      <c r="N59" s="229">
        <f t="shared" si="17"/>
        <v>1422788</v>
      </c>
    </row>
    <row r="60" spans="1:17" s="39" customFormat="1" x14ac:dyDescent="0.25">
      <c r="A60" s="18">
        <f t="shared" si="18"/>
        <v>58</v>
      </c>
      <c r="B60" s="176">
        <v>356247</v>
      </c>
      <c r="C60" s="219">
        <f>C59</f>
        <v>1422788</v>
      </c>
      <c r="D60" s="260" t="e">
        <f>#N/A</f>
        <v>#N/A</v>
      </c>
      <c r="E60" s="185" t="e">
        <f>#N/A</f>
        <v>#N/A</v>
      </c>
      <c r="F60" s="266" t="e">
        <f>#N/A</f>
        <v>#N/A</v>
      </c>
      <c r="G60" s="219"/>
      <c r="H60" s="185" t="e">
        <f>#N/A</f>
        <v>#N/A</v>
      </c>
      <c r="I60" s="266" t="e">
        <f>#N/A</f>
        <v>#N/A</v>
      </c>
      <c r="J60" s="219" t="e">
        <f>+H60*I60</f>
        <v>#N/A</v>
      </c>
      <c r="K60" s="8" t="e">
        <f>#N/A</f>
        <v>#N/A</v>
      </c>
      <c r="L60" s="217" t="e">
        <f t="shared" si="15"/>
        <v>#N/A</v>
      </c>
      <c r="M60" s="217" t="e">
        <f t="shared" si="16"/>
        <v>#N/A</v>
      </c>
      <c r="N60" s="265">
        <f t="shared" si="17"/>
        <v>1422788</v>
      </c>
    </row>
    <row r="61" spans="1:17" x14ac:dyDescent="0.25">
      <c r="A61" s="48"/>
      <c r="B61" s="49"/>
      <c r="C61" s="240"/>
      <c r="D61" s="263"/>
      <c r="E61" s="187"/>
      <c r="F61" s="241"/>
      <c r="G61" s="240"/>
      <c r="H61" s="154"/>
      <c r="I61" s="241"/>
      <c r="J61" s="240"/>
      <c r="K61" s="60"/>
      <c r="L61" s="240"/>
      <c r="M61" s="240"/>
      <c r="N61" s="240"/>
    </row>
    <row r="62" spans="1:17" s="27" customFormat="1" x14ac:dyDescent="0.25">
      <c r="A62" s="264"/>
      <c r="B62" s="264"/>
      <c r="C62" s="264"/>
      <c r="D62" s="245"/>
      <c r="E62" s="181"/>
      <c r="F62" s="244"/>
      <c r="G62" s="244"/>
      <c r="H62" s="156"/>
      <c r="I62" s="244"/>
      <c r="J62" s="244"/>
      <c r="K62" s="56"/>
      <c r="L62" s="244"/>
      <c r="M62" s="244"/>
      <c r="N62" s="244"/>
    </row>
    <row r="63" spans="1:17" s="27" customFormat="1" x14ac:dyDescent="0.25">
      <c r="A63" s="264"/>
      <c r="B63" s="264"/>
      <c r="C63" s="264"/>
      <c r="D63" s="245"/>
      <c r="E63" s="188"/>
      <c r="F63" s="244"/>
      <c r="G63" s="244"/>
      <c r="H63" s="181"/>
      <c r="I63" s="244"/>
      <c r="J63" s="244"/>
      <c r="K63" s="56"/>
      <c r="L63" s="244"/>
      <c r="M63" s="244"/>
      <c r="N63" s="244"/>
      <c r="O63" s="56"/>
      <c r="P63" s="56"/>
      <c r="Q63" s="37"/>
    </row>
    <row r="64" spans="1:17" ht="13.2" customHeight="1" x14ac:dyDescent="0.25">
      <c r="A64" s="264"/>
      <c r="B64" s="264"/>
      <c r="C64" s="264"/>
      <c r="D64" s="245"/>
      <c r="E64" s="188"/>
      <c r="F64" s="244"/>
      <c r="G64" s="244"/>
      <c r="H64" s="181"/>
      <c r="I64" s="244"/>
      <c r="J64" s="244"/>
      <c r="K64" s="56"/>
      <c r="L64" s="244"/>
      <c r="M64" s="244"/>
      <c r="N64" s="244"/>
      <c r="O64" s="56"/>
      <c r="P64" s="56"/>
      <c r="Q64" s="37"/>
    </row>
    <row r="65" spans="1:17" ht="13.8" customHeight="1" x14ac:dyDescent="0.25">
      <c r="A65" s="264"/>
      <c r="B65" s="264"/>
      <c r="C65" s="264"/>
      <c r="D65" s="245"/>
      <c r="E65" s="188"/>
      <c r="F65" s="244"/>
      <c r="G65" s="244"/>
      <c r="H65" s="181"/>
      <c r="I65" s="244"/>
      <c r="J65" s="244"/>
      <c r="K65" s="56"/>
      <c r="L65" s="244"/>
      <c r="M65" s="244"/>
      <c r="N65" s="244"/>
      <c r="O65" s="56"/>
      <c r="P65" s="56"/>
      <c r="Q65" s="37"/>
    </row>
    <row r="66" spans="1:17" ht="13.2" customHeight="1" x14ac:dyDescent="0.25">
      <c r="A66" s="264"/>
      <c r="B66" s="264"/>
      <c r="C66" s="264"/>
      <c r="D66" s="264"/>
      <c r="E66" s="61"/>
      <c r="F66" s="241"/>
      <c r="G66" s="240"/>
      <c r="H66" s="187"/>
      <c r="I66" s="241"/>
      <c r="J66" s="240"/>
      <c r="K66" s="58"/>
      <c r="L66" s="241"/>
      <c r="M66" s="240"/>
      <c r="N66" s="240"/>
      <c r="O66" s="58"/>
      <c r="P66" s="58"/>
      <c r="Q66" s="37"/>
    </row>
    <row r="67" spans="1:17" ht="12.75" customHeight="1" x14ac:dyDescent="0.25">
      <c r="A67" s="264"/>
      <c r="B67" s="264"/>
      <c r="C67" s="264"/>
      <c r="E67" s="3"/>
      <c r="H67" s="189"/>
      <c r="K67" s="2"/>
      <c r="Q67" s="37"/>
    </row>
    <row r="68" spans="1:17" ht="12.75" customHeight="1" x14ac:dyDescent="0.25">
      <c r="A68" s="264"/>
      <c r="B68" s="264"/>
      <c r="C68" s="264"/>
      <c r="E68" s="3"/>
      <c r="H68" s="189"/>
      <c r="K68" s="2"/>
      <c r="Q68" s="37"/>
    </row>
    <row r="69" spans="1:17" ht="15" customHeight="1" x14ac:dyDescent="0.25">
      <c r="A69" s="264"/>
      <c r="B69" s="264"/>
      <c r="C69" s="264"/>
    </row>
    <row r="70" spans="1:17" ht="12.75" customHeight="1" x14ac:dyDescent="0.25">
      <c r="A70" s="264"/>
      <c r="B70" s="264"/>
      <c r="C70" s="264"/>
    </row>
    <row r="71" spans="1:17" ht="12.75" customHeight="1" x14ac:dyDescent="0.25">
      <c r="A71" s="264"/>
      <c r="B71" s="264"/>
      <c r="C71" s="264"/>
    </row>
    <row r="72" spans="1:17" ht="12.75" customHeight="1" x14ac:dyDescent="0.25">
      <c r="A72" s="264"/>
      <c r="B72" s="264"/>
      <c r="C72" s="264"/>
    </row>
    <row r="73" spans="1:17" ht="15" customHeight="1" x14ac:dyDescent="0.25">
      <c r="A73" s="264"/>
      <c r="B73" s="264"/>
      <c r="C73" s="264"/>
    </row>
    <row r="74" spans="1:17" x14ac:dyDescent="0.25">
      <c r="A74" s="264"/>
      <c r="B74" s="264"/>
      <c r="C74" s="264"/>
    </row>
    <row r="75" spans="1:17" x14ac:dyDescent="0.25">
      <c r="A75" s="264"/>
      <c r="B75" s="264"/>
      <c r="C75" s="264"/>
    </row>
    <row r="76" spans="1:17" x14ac:dyDescent="0.25">
      <c r="A76" s="264"/>
      <c r="B76" s="264"/>
      <c r="C76" s="264"/>
    </row>
    <row r="77" spans="1:17" x14ac:dyDescent="0.25">
      <c r="A77" s="264"/>
      <c r="B77" s="264"/>
      <c r="C77" s="264"/>
    </row>
    <row r="78" spans="1:17" x14ac:dyDescent="0.25">
      <c r="A78" s="264"/>
      <c r="B78" s="264"/>
      <c r="C78" s="264"/>
    </row>
    <row r="79" spans="1:17" x14ac:dyDescent="0.25">
      <c r="A79" s="264"/>
      <c r="B79" s="264"/>
      <c r="C79" s="264"/>
    </row>
    <row r="80" spans="1:17" x14ac:dyDescent="0.25">
      <c r="A80" s="264"/>
      <c r="B80" s="264"/>
      <c r="C80" s="264"/>
    </row>
    <row r="81" spans="1:3" x14ac:dyDescent="0.25">
      <c r="A81" s="264"/>
      <c r="B81" s="264"/>
      <c r="C81" s="264"/>
    </row>
    <row r="82" spans="1:3" x14ac:dyDescent="0.25">
      <c r="A82" s="264"/>
      <c r="B82" s="264"/>
      <c r="C82" s="264"/>
    </row>
    <row r="83" spans="1:3" x14ac:dyDescent="0.25">
      <c r="A83" s="264"/>
      <c r="B83" s="264"/>
      <c r="C83" s="264"/>
    </row>
    <row r="84" spans="1:3" x14ac:dyDescent="0.25">
      <c r="A84" s="264"/>
      <c r="B84" s="264"/>
      <c r="C84" s="264"/>
    </row>
    <row r="85" spans="1:3" x14ac:dyDescent="0.25">
      <c r="A85" s="264"/>
      <c r="B85" s="264"/>
      <c r="C85" s="264"/>
    </row>
    <row r="86" spans="1:3" x14ac:dyDescent="0.25">
      <c r="A86" s="264"/>
      <c r="B86" s="264"/>
      <c r="C86" s="264"/>
    </row>
    <row r="87" spans="1:3" x14ac:dyDescent="0.25">
      <c r="A87" s="264"/>
      <c r="B87" s="264"/>
      <c r="C87" s="264"/>
    </row>
    <row r="88" spans="1:3" x14ac:dyDescent="0.25">
      <c r="A88" s="264"/>
      <c r="B88" s="264"/>
      <c r="C88" s="264"/>
    </row>
    <row r="89" spans="1:3" x14ac:dyDescent="0.25">
      <c r="A89" s="264"/>
      <c r="B89" s="264"/>
      <c r="C89" s="264"/>
    </row>
    <row r="90" spans="1:3" x14ac:dyDescent="0.25">
      <c r="A90" s="264"/>
      <c r="B90" s="264"/>
      <c r="C90" s="264"/>
    </row>
    <row r="91" spans="1:3" x14ac:dyDescent="0.25">
      <c r="A91" s="264"/>
      <c r="B91" s="264"/>
      <c r="C91" s="264"/>
    </row>
    <row r="92" spans="1:3" x14ac:dyDescent="0.25">
      <c r="A92" s="264"/>
      <c r="B92" s="264"/>
      <c r="C92" s="264"/>
    </row>
    <row r="93" spans="1:3" x14ac:dyDescent="0.25">
      <c r="A93" s="264"/>
      <c r="B93" s="264"/>
      <c r="C93" s="264"/>
    </row>
    <row r="94" spans="1:3" x14ac:dyDescent="0.25">
      <c r="A94" s="264"/>
      <c r="B94" s="264"/>
      <c r="C94" s="264"/>
    </row>
    <row r="95" spans="1:3" x14ac:dyDescent="0.25">
      <c r="A95" s="264"/>
      <c r="B95" s="264"/>
      <c r="C95" s="264"/>
    </row>
  </sheetData>
  <autoFilter ref="B1:B91" xr:uid="{00000000-0009-0000-0000-000002000000}"/>
  <printOptions horizontalCentered="1" verticalCentered="1"/>
  <pageMargins left="0.70866141732283472" right="0.70866141732283472" top="1.2598425196850394" bottom="0.74803149606299213" header="0.31496062992125984" footer="0.31496062992125984"/>
  <pageSetup scale="75" orientation="landscape" r:id="rId1"/>
  <headerFooter alignWithMargins="0">
    <oddHeader>&amp;C&amp;"Arial,Negrita"&amp;12&amp;G
Relación de Puestos
Título 128- Ministerio de Ciencia, Tecnología y Telecomunicaciones
Programa 899-00 Rectoría del Sector Telecomunicaciones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"/>
  <sheetViews>
    <sheetView workbookViewId="0">
      <selection activeCell="D33" sqref="D33"/>
    </sheetView>
  </sheetViews>
  <sheetFormatPr baseColWidth="10" defaultRowHeight="13.2" x14ac:dyDescent="0.25"/>
  <cols>
    <col min="1" max="1" width="18.109375" bestFit="1" customWidth="1"/>
    <col min="2" max="2" width="28" bestFit="1" customWidth="1"/>
  </cols>
  <sheetData>
    <row r="1" spans="1:2" ht="13.8" thickBot="1" x14ac:dyDescent="0.3"/>
    <row r="2" spans="1:2" ht="14.4" x14ac:dyDescent="0.3">
      <c r="A2" s="271" t="s">
        <v>389</v>
      </c>
      <c r="B2" s="272"/>
    </row>
    <row r="3" spans="1:2" ht="15" thickBot="1" x14ac:dyDescent="0.35">
      <c r="A3" s="81" t="s">
        <v>390</v>
      </c>
      <c r="B3" s="82" t="s">
        <v>391</v>
      </c>
    </row>
    <row r="4" spans="1:2" x14ac:dyDescent="0.25">
      <c r="A4" s="83">
        <v>371906</v>
      </c>
      <c r="B4" s="84" t="s">
        <v>392</v>
      </c>
    </row>
    <row r="5" spans="1:2" x14ac:dyDescent="0.25">
      <c r="A5" s="83">
        <v>371907</v>
      </c>
      <c r="B5" s="84" t="s">
        <v>392</v>
      </c>
    </row>
    <row r="6" spans="1:2" x14ac:dyDescent="0.25">
      <c r="A6" s="83">
        <v>371908</v>
      </c>
      <c r="B6" s="95" t="s">
        <v>392</v>
      </c>
    </row>
    <row r="7" spans="1:2" x14ac:dyDescent="0.25">
      <c r="A7" s="83">
        <v>371909</v>
      </c>
      <c r="B7" s="84" t="s">
        <v>392</v>
      </c>
    </row>
    <row r="8" spans="1:2" x14ac:dyDescent="0.25">
      <c r="A8" s="83">
        <v>371910</v>
      </c>
      <c r="B8" s="84" t="s">
        <v>392</v>
      </c>
    </row>
    <row r="9" spans="1:2" x14ac:dyDescent="0.25">
      <c r="A9" s="83">
        <v>371911</v>
      </c>
      <c r="B9" s="84" t="s">
        <v>393</v>
      </c>
    </row>
    <row r="10" spans="1:2" x14ac:dyDescent="0.25">
      <c r="A10" s="83">
        <v>371912</v>
      </c>
      <c r="B10" s="84" t="s">
        <v>394</v>
      </c>
    </row>
    <row r="11" spans="1:2" x14ac:dyDescent="0.25">
      <c r="A11" s="83">
        <v>371913</v>
      </c>
      <c r="B11" s="84" t="s">
        <v>395</v>
      </c>
    </row>
    <row r="12" spans="1:2" x14ac:dyDescent="0.25">
      <c r="A12" s="85">
        <v>371914</v>
      </c>
      <c r="B12" s="86" t="s">
        <v>396</v>
      </c>
    </row>
    <row r="13" spans="1:2" ht="13.8" thickBot="1" x14ac:dyDescent="0.3"/>
    <row r="14" spans="1:2" ht="14.4" x14ac:dyDescent="0.3">
      <c r="A14" s="273" t="s">
        <v>397</v>
      </c>
      <c r="B14" s="274"/>
    </row>
    <row r="15" spans="1:2" ht="15" thickBot="1" x14ac:dyDescent="0.35">
      <c r="A15" s="87" t="s">
        <v>390</v>
      </c>
      <c r="B15" s="88" t="s">
        <v>391</v>
      </c>
    </row>
    <row r="16" spans="1:2" x14ac:dyDescent="0.25">
      <c r="A16" s="89">
        <v>371905</v>
      </c>
      <c r="B16" s="90" t="s">
        <v>398</v>
      </c>
    </row>
    <row r="17" spans="1:2" x14ac:dyDescent="0.25">
      <c r="A17" s="89">
        <v>371939</v>
      </c>
      <c r="B17" s="90" t="s">
        <v>399</v>
      </c>
    </row>
    <row r="18" spans="1:2" x14ac:dyDescent="0.25">
      <c r="A18" s="96">
        <v>371940</v>
      </c>
      <c r="B18" s="91" t="s">
        <v>399</v>
      </c>
    </row>
    <row r="19" spans="1:2" ht="13.8" thickBot="1" x14ac:dyDescent="0.3"/>
    <row r="20" spans="1:2" ht="14.4" x14ac:dyDescent="0.3">
      <c r="A20" s="273" t="s">
        <v>470</v>
      </c>
      <c r="B20" s="274"/>
    </row>
    <row r="21" spans="1:2" ht="15" thickBot="1" x14ac:dyDescent="0.35">
      <c r="A21" s="87" t="s">
        <v>390</v>
      </c>
      <c r="B21" s="88" t="s">
        <v>391</v>
      </c>
    </row>
    <row r="22" spans="1:2" x14ac:dyDescent="0.25">
      <c r="A22" s="89">
        <v>356230</v>
      </c>
      <c r="B22" s="90"/>
    </row>
    <row r="23" spans="1:2" x14ac:dyDescent="0.25">
      <c r="A23" s="89"/>
      <c r="B23" s="90"/>
    </row>
    <row r="24" spans="1:2" x14ac:dyDescent="0.25">
      <c r="A24" s="96"/>
      <c r="B24" s="91"/>
    </row>
  </sheetData>
  <mergeCells count="3">
    <mergeCell ref="A2:B2"/>
    <mergeCell ref="A14:B14"/>
    <mergeCell ref="A20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H47"/>
  <sheetViews>
    <sheetView topLeftCell="A16" zoomScaleNormal="100" workbookViewId="0">
      <selection activeCell="H47" sqref="H47"/>
    </sheetView>
  </sheetViews>
  <sheetFormatPr baseColWidth="10" defaultRowHeight="13.2" x14ac:dyDescent="0.25"/>
  <cols>
    <col min="1" max="1" width="52.44140625" customWidth="1"/>
    <col min="2" max="2" width="15.6640625" style="2" customWidth="1"/>
    <col min="3" max="3" width="15.6640625" style="5" hidden="1" customWidth="1"/>
    <col min="4" max="4" width="15.6640625" style="2" customWidth="1"/>
    <col min="5" max="5" width="15.6640625" style="5" hidden="1" customWidth="1"/>
    <col min="6" max="6" width="12.88671875" bestFit="1" customWidth="1"/>
    <col min="8" max="8" width="12.88671875" bestFit="1" customWidth="1"/>
  </cols>
  <sheetData>
    <row r="1" spans="1:5" ht="15.6" x14ac:dyDescent="0.3">
      <c r="A1" s="275" t="s">
        <v>481</v>
      </c>
      <c r="B1" s="275"/>
      <c r="C1" s="275"/>
      <c r="D1" s="275"/>
    </row>
    <row r="3" spans="1:5" ht="20.399999999999999" x14ac:dyDescent="0.25">
      <c r="A3" s="32" t="s">
        <v>0</v>
      </c>
      <c r="B3" s="33" t="s">
        <v>8</v>
      </c>
      <c r="C3" s="35" t="s">
        <v>269</v>
      </c>
      <c r="D3" s="33" t="s">
        <v>230</v>
      </c>
      <c r="E3" s="22" t="s">
        <v>269</v>
      </c>
    </row>
    <row r="4" spans="1:5" x14ac:dyDescent="0.25">
      <c r="A4" s="116" t="s">
        <v>12</v>
      </c>
      <c r="B4" s="117">
        <v>713650</v>
      </c>
      <c r="C4" s="135"/>
      <c r="D4" s="201">
        <v>13699</v>
      </c>
      <c r="E4" s="6" t="s">
        <v>236</v>
      </c>
    </row>
    <row r="5" spans="1:5" x14ac:dyDescent="0.25">
      <c r="A5" s="116" t="s">
        <v>13</v>
      </c>
      <c r="B5" s="117">
        <v>614350</v>
      </c>
      <c r="C5" s="135"/>
      <c r="D5" s="201">
        <v>11773</v>
      </c>
      <c r="E5" s="6" t="s">
        <v>237</v>
      </c>
    </row>
    <row r="6" spans="1:5" x14ac:dyDescent="0.25">
      <c r="A6" s="116" t="s">
        <v>14</v>
      </c>
      <c r="B6" s="117">
        <v>461100</v>
      </c>
      <c r="C6" s="135"/>
      <c r="D6" s="201">
        <v>8800</v>
      </c>
      <c r="E6" s="6" t="s">
        <v>238</v>
      </c>
    </row>
    <row r="7" spans="1:5" x14ac:dyDescent="0.25">
      <c r="A7" s="44" t="s">
        <v>15</v>
      </c>
      <c r="B7" s="47">
        <v>488802</v>
      </c>
      <c r="C7" s="136"/>
      <c r="D7" s="47">
        <v>0</v>
      </c>
      <c r="E7" s="6" t="s">
        <v>239</v>
      </c>
    </row>
    <row r="8" spans="1:5" x14ac:dyDescent="0.25">
      <c r="A8" s="119" t="s">
        <v>16</v>
      </c>
      <c r="B8" s="118">
        <v>1138550</v>
      </c>
      <c r="C8" s="137"/>
      <c r="D8" s="202">
        <v>21942</v>
      </c>
      <c r="E8" s="6" t="s">
        <v>240</v>
      </c>
    </row>
    <row r="9" spans="1:5" x14ac:dyDescent="0.25">
      <c r="A9" s="116" t="s">
        <v>17</v>
      </c>
      <c r="B9" s="117">
        <v>354450</v>
      </c>
      <c r="C9" s="135"/>
      <c r="D9" s="201">
        <v>8813</v>
      </c>
      <c r="E9" s="6" t="s">
        <v>241</v>
      </c>
    </row>
    <row r="10" spans="1:5" x14ac:dyDescent="0.25">
      <c r="A10" s="98" t="s">
        <v>18</v>
      </c>
      <c r="B10" s="205">
        <v>298750</v>
      </c>
      <c r="C10" s="204"/>
      <c r="D10" s="205">
        <v>7398</v>
      </c>
      <c r="E10" s="6" t="s">
        <v>242</v>
      </c>
    </row>
    <row r="11" spans="1:5" x14ac:dyDescent="0.25">
      <c r="A11" s="97" t="s">
        <v>322</v>
      </c>
      <c r="B11" s="205">
        <v>307450</v>
      </c>
      <c r="C11" s="204"/>
      <c r="D11" s="205">
        <v>7619</v>
      </c>
      <c r="E11" s="109"/>
    </row>
    <row r="12" spans="1:5" x14ac:dyDescent="0.25">
      <c r="A12" s="116" t="s">
        <v>19</v>
      </c>
      <c r="B12" s="117">
        <v>779500</v>
      </c>
      <c r="C12" s="135"/>
      <c r="D12" s="201">
        <v>14977</v>
      </c>
      <c r="E12" s="6" t="s">
        <v>243</v>
      </c>
    </row>
    <row r="13" spans="1:5" x14ac:dyDescent="0.25">
      <c r="A13" s="116" t="s">
        <v>20</v>
      </c>
      <c r="B13" s="117">
        <v>1186200</v>
      </c>
      <c r="C13" s="135"/>
      <c r="D13" s="201">
        <v>22867</v>
      </c>
      <c r="E13" s="6" t="s">
        <v>244</v>
      </c>
    </row>
    <row r="14" spans="1:5" x14ac:dyDescent="0.25">
      <c r="A14" s="44" t="s">
        <v>21</v>
      </c>
      <c r="B14" s="47">
        <v>4230706</v>
      </c>
      <c r="C14" s="136"/>
      <c r="D14" s="47">
        <v>0</v>
      </c>
      <c r="E14" s="6" t="s">
        <v>245</v>
      </c>
    </row>
    <row r="15" spans="1:5" x14ac:dyDescent="0.25">
      <c r="A15" s="120" t="s">
        <v>483</v>
      </c>
      <c r="B15" s="117">
        <v>1475250</v>
      </c>
      <c r="C15" s="135"/>
      <c r="D15" s="201">
        <v>28474</v>
      </c>
      <c r="E15" s="6" t="s">
        <v>246</v>
      </c>
    </row>
    <row r="16" spans="1:5" x14ac:dyDescent="0.25">
      <c r="A16" s="116" t="s">
        <v>22</v>
      </c>
      <c r="B16" s="117">
        <v>1475250</v>
      </c>
      <c r="C16" s="135"/>
      <c r="D16" s="201">
        <v>28474</v>
      </c>
      <c r="E16" s="6" t="s">
        <v>247</v>
      </c>
    </row>
    <row r="17" spans="1:6" x14ac:dyDescent="0.25">
      <c r="A17" s="120" t="s">
        <v>469</v>
      </c>
      <c r="B17" s="117">
        <v>1475250</v>
      </c>
      <c r="C17" s="135"/>
      <c r="D17" s="201">
        <v>28474</v>
      </c>
      <c r="E17" s="6" t="s">
        <v>248</v>
      </c>
    </row>
    <row r="18" spans="1:6" x14ac:dyDescent="0.25">
      <c r="A18" s="116" t="e">
        <f>'Programa 893-00'!#REF!</f>
        <v>#REF!</v>
      </c>
      <c r="B18" s="117">
        <v>1475250</v>
      </c>
      <c r="C18" s="135"/>
      <c r="D18" s="201">
        <v>28474</v>
      </c>
      <c r="E18" s="6" t="s">
        <v>249</v>
      </c>
    </row>
    <row r="19" spans="1:6" x14ac:dyDescent="0.25">
      <c r="A19" s="44" t="s">
        <v>23</v>
      </c>
      <c r="B19" s="47">
        <v>3264033</v>
      </c>
      <c r="C19" s="136"/>
      <c r="D19" s="47">
        <v>0</v>
      </c>
      <c r="E19" s="6" t="s">
        <v>250</v>
      </c>
    </row>
    <row r="20" spans="1:6" x14ac:dyDescent="0.25">
      <c r="A20" s="138" t="s">
        <v>273</v>
      </c>
      <c r="B20" s="47">
        <v>2336427</v>
      </c>
      <c r="C20" s="136"/>
      <c r="D20" s="47">
        <v>0</v>
      </c>
      <c r="E20" s="6"/>
    </row>
    <row r="21" spans="1:6" x14ac:dyDescent="0.25">
      <c r="A21" s="116" t="s">
        <v>24</v>
      </c>
      <c r="B21" s="117">
        <v>887900</v>
      </c>
      <c r="C21" s="135"/>
      <c r="D21" s="201">
        <v>17080</v>
      </c>
      <c r="E21" s="6" t="s">
        <v>251</v>
      </c>
    </row>
    <row r="22" spans="1:6" x14ac:dyDescent="0.25">
      <c r="A22" s="119" t="s">
        <v>25</v>
      </c>
      <c r="B22" s="118">
        <v>1357300</v>
      </c>
      <c r="C22" s="137" t="s">
        <v>234</v>
      </c>
      <c r="D22" s="118">
        <v>26332</v>
      </c>
      <c r="E22" s="6" t="s">
        <v>252</v>
      </c>
      <c r="F22" s="175"/>
    </row>
    <row r="23" spans="1:6" x14ac:dyDescent="0.25">
      <c r="A23" s="120" t="s">
        <v>482</v>
      </c>
      <c r="B23" s="117">
        <v>1330100</v>
      </c>
      <c r="C23" s="135"/>
      <c r="D23" s="201">
        <v>25658</v>
      </c>
      <c r="E23" s="6" t="s">
        <v>253</v>
      </c>
    </row>
    <row r="24" spans="1:6" x14ac:dyDescent="0.25">
      <c r="A24" s="98" t="s">
        <v>26</v>
      </c>
      <c r="B24" s="205">
        <v>304300</v>
      </c>
      <c r="C24" s="206"/>
      <c r="D24" s="205">
        <v>7539</v>
      </c>
      <c r="E24" s="6" t="s">
        <v>254</v>
      </c>
    </row>
    <row r="25" spans="1:6" x14ac:dyDescent="0.25">
      <c r="A25" s="98" t="s">
        <v>395</v>
      </c>
      <c r="B25" s="205">
        <v>330000</v>
      </c>
      <c r="C25" s="206"/>
      <c r="D25" s="205">
        <v>8192</v>
      </c>
      <c r="E25" s="6"/>
    </row>
    <row r="26" spans="1:6" x14ac:dyDescent="0.25">
      <c r="A26" s="98" t="s">
        <v>27</v>
      </c>
      <c r="B26" s="205">
        <v>526050</v>
      </c>
      <c r="C26" s="206"/>
      <c r="D26" s="205">
        <v>10060</v>
      </c>
      <c r="E26" s="6" t="s">
        <v>255</v>
      </c>
    </row>
    <row r="27" spans="1:6" x14ac:dyDescent="0.25">
      <c r="A27" s="98" t="s">
        <v>28</v>
      </c>
      <c r="B27" s="205">
        <v>583900</v>
      </c>
      <c r="C27" s="206"/>
      <c r="D27" s="205">
        <v>11182</v>
      </c>
      <c r="E27" s="6" t="s">
        <v>256</v>
      </c>
    </row>
    <row r="28" spans="1:6" x14ac:dyDescent="0.25">
      <c r="A28" s="98" t="s">
        <v>29</v>
      </c>
      <c r="B28" s="205">
        <v>617650</v>
      </c>
      <c r="C28" s="206"/>
      <c r="D28" s="205">
        <v>11837</v>
      </c>
      <c r="E28" s="6" t="s">
        <v>257</v>
      </c>
    </row>
    <row r="29" spans="1:6" x14ac:dyDescent="0.25">
      <c r="A29" s="98" t="s">
        <v>452</v>
      </c>
      <c r="B29" s="205">
        <v>699500</v>
      </c>
      <c r="C29" s="206"/>
      <c r="D29" s="205">
        <v>13425</v>
      </c>
      <c r="E29" s="6"/>
    </row>
    <row r="30" spans="1:6" x14ac:dyDescent="0.25">
      <c r="A30" s="98" t="s">
        <v>472</v>
      </c>
      <c r="B30" s="205">
        <v>759950</v>
      </c>
      <c r="C30" s="206"/>
      <c r="D30" s="205">
        <v>14598</v>
      </c>
      <c r="E30" s="6"/>
    </row>
    <row r="31" spans="1:6" x14ac:dyDescent="0.25">
      <c r="A31" s="98" t="s">
        <v>30</v>
      </c>
      <c r="B31" s="205">
        <v>779500</v>
      </c>
      <c r="C31" s="203"/>
      <c r="D31" s="205">
        <v>14977</v>
      </c>
      <c r="E31" s="6" t="s">
        <v>258</v>
      </c>
    </row>
    <row r="32" spans="1:6" x14ac:dyDescent="0.25">
      <c r="A32" s="98" t="s">
        <v>412</v>
      </c>
      <c r="B32" s="205">
        <v>835450</v>
      </c>
      <c r="C32" s="203"/>
      <c r="D32" s="205">
        <v>16062</v>
      </c>
      <c r="E32" s="6"/>
    </row>
    <row r="33" spans="1:8" x14ac:dyDescent="0.25">
      <c r="A33" s="98" t="s">
        <v>31</v>
      </c>
      <c r="B33" s="205">
        <v>835450</v>
      </c>
      <c r="C33" s="206"/>
      <c r="D33" s="205">
        <v>16062</v>
      </c>
      <c r="E33" s="6" t="s">
        <v>259</v>
      </c>
    </row>
    <row r="34" spans="1:8" x14ac:dyDescent="0.25">
      <c r="A34" s="98" t="s">
        <v>357</v>
      </c>
      <c r="B34" s="205">
        <v>887900</v>
      </c>
      <c r="C34" s="206"/>
      <c r="D34" s="205">
        <v>17080</v>
      </c>
      <c r="E34" s="6"/>
    </row>
    <row r="35" spans="1:8" x14ac:dyDescent="0.25">
      <c r="A35" s="98" t="s">
        <v>32</v>
      </c>
      <c r="B35" s="205">
        <v>968950</v>
      </c>
      <c r="C35" s="206"/>
      <c r="D35" s="205">
        <v>18652</v>
      </c>
      <c r="E35" s="6" t="s">
        <v>260</v>
      </c>
    </row>
    <row r="36" spans="1:8" x14ac:dyDescent="0.25">
      <c r="A36" s="98" t="s">
        <v>33</v>
      </c>
      <c r="B36" s="205">
        <v>526050</v>
      </c>
      <c r="C36" s="206"/>
      <c r="D36" s="205">
        <v>10060</v>
      </c>
      <c r="E36" s="6" t="s">
        <v>261</v>
      </c>
    </row>
    <row r="37" spans="1:8" x14ac:dyDescent="0.25">
      <c r="A37" s="98" t="s">
        <v>34</v>
      </c>
      <c r="B37" s="205">
        <v>617650</v>
      </c>
      <c r="C37" s="206"/>
      <c r="D37" s="205">
        <v>11837</v>
      </c>
      <c r="E37" s="6" t="s">
        <v>262</v>
      </c>
    </row>
    <row r="38" spans="1:8" x14ac:dyDescent="0.25">
      <c r="A38" s="98" t="s">
        <v>35</v>
      </c>
      <c r="B38" s="205">
        <v>699500</v>
      </c>
      <c r="C38" s="208"/>
      <c r="D38" s="205">
        <v>13425</v>
      </c>
      <c r="E38" s="6" t="s">
        <v>263</v>
      </c>
    </row>
    <row r="39" spans="1:8" x14ac:dyDescent="0.25">
      <c r="A39" s="98" t="s">
        <v>36</v>
      </c>
      <c r="B39" s="205">
        <v>759950</v>
      </c>
      <c r="C39" s="207"/>
      <c r="D39" s="205">
        <v>14598</v>
      </c>
      <c r="E39" s="6" t="s">
        <v>264</v>
      </c>
      <c r="H39" s="17"/>
    </row>
    <row r="40" spans="1:8" x14ac:dyDescent="0.25">
      <c r="A40" s="44" t="s">
        <v>37</v>
      </c>
      <c r="B40" s="174">
        <v>1422788</v>
      </c>
      <c r="C40" s="44"/>
      <c r="D40" s="44"/>
      <c r="E40" s="6" t="s">
        <v>265</v>
      </c>
    </row>
    <row r="41" spans="1:8" x14ac:dyDescent="0.25">
      <c r="A41" s="98" t="s">
        <v>38</v>
      </c>
      <c r="B41" s="205">
        <v>343050</v>
      </c>
      <c r="C41" s="207"/>
      <c r="D41" s="205">
        <v>8523</v>
      </c>
      <c r="E41" s="6" t="s">
        <v>266</v>
      </c>
    </row>
    <row r="42" spans="1:8" x14ac:dyDescent="0.25">
      <c r="A42" s="98" t="s">
        <v>39</v>
      </c>
      <c r="B42" s="205">
        <v>343050</v>
      </c>
      <c r="C42" s="208"/>
      <c r="D42" s="205">
        <v>8523</v>
      </c>
      <c r="E42" s="6" t="s">
        <v>267</v>
      </c>
    </row>
    <row r="43" spans="1:8" x14ac:dyDescent="0.25">
      <c r="A43" s="97" t="s">
        <v>392</v>
      </c>
      <c r="B43" s="205">
        <v>435000</v>
      </c>
      <c r="C43" s="208"/>
      <c r="D43" s="205">
        <v>10859</v>
      </c>
      <c r="E43" s="6"/>
    </row>
    <row r="44" spans="1:8" x14ac:dyDescent="0.25">
      <c r="A44" s="97" t="s">
        <v>453</v>
      </c>
      <c r="B44" s="205">
        <v>362950</v>
      </c>
      <c r="C44" s="207"/>
      <c r="D44" s="205">
        <v>9028</v>
      </c>
      <c r="E44" s="6"/>
    </row>
    <row r="45" spans="1:8" x14ac:dyDescent="0.25">
      <c r="A45" s="139" t="s">
        <v>40</v>
      </c>
      <c r="B45" s="118">
        <v>1302650</v>
      </c>
      <c r="C45" s="139" t="s">
        <v>235</v>
      </c>
      <c r="D45" s="118">
        <v>25271</v>
      </c>
      <c r="E45" s="6" t="s">
        <v>268</v>
      </c>
      <c r="F45" s="175"/>
    </row>
    <row r="46" spans="1:8" x14ac:dyDescent="0.25">
      <c r="A46" s="32" t="s">
        <v>270</v>
      </c>
      <c r="B46" s="33" t="s">
        <v>271</v>
      </c>
    </row>
    <row r="47" spans="1:8" x14ac:dyDescent="0.25">
      <c r="A47" s="28" t="s">
        <v>473</v>
      </c>
      <c r="B47" s="7">
        <v>2273</v>
      </c>
    </row>
  </sheetData>
  <mergeCells count="1">
    <mergeCell ref="A1:D1"/>
  </mergeCells>
  <pageMargins left="0.7" right="0.7" top="0.75" bottom="0.7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64"/>
  <sheetViews>
    <sheetView zoomScale="170" zoomScaleNormal="170" workbookViewId="0">
      <selection activeCell="D68" sqref="D68"/>
    </sheetView>
  </sheetViews>
  <sheetFormatPr baseColWidth="10" defaultRowHeight="13.2" x14ac:dyDescent="0.25"/>
  <cols>
    <col min="1" max="1" width="15.44140625" customWidth="1"/>
    <col min="2" max="2" width="20.88671875" bestFit="1" customWidth="1"/>
    <col min="3" max="3" width="12.5546875" customWidth="1"/>
    <col min="4" max="4" width="19.5546875" customWidth="1"/>
    <col min="11" max="11" width="25.88671875" bestFit="1" customWidth="1"/>
    <col min="12" max="12" width="11.6640625" bestFit="1" customWidth="1"/>
  </cols>
  <sheetData>
    <row r="1" spans="1:4" ht="21" thickBot="1" x14ac:dyDescent="0.3">
      <c r="A1" s="92" t="s">
        <v>466</v>
      </c>
      <c r="B1" s="92" t="s">
        <v>3</v>
      </c>
      <c r="C1" s="93" t="s">
        <v>4</v>
      </c>
      <c r="D1" s="94" t="s">
        <v>2</v>
      </c>
    </row>
    <row r="2" spans="1:4" ht="13.8" hidden="1" x14ac:dyDescent="0.25">
      <c r="A2" s="100" t="e">
        <f>'Programa 893-00'!#REF!</f>
        <v>#REF!</v>
      </c>
      <c r="B2" s="100" t="s">
        <v>329</v>
      </c>
      <c r="C2" s="100" t="s">
        <v>330</v>
      </c>
      <c r="D2" s="100" t="s">
        <v>331</v>
      </c>
    </row>
    <row r="3" spans="1:4" ht="13.8" hidden="1" x14ac:dyDescent="0.25">
      <c r="A3" s="101" t="e">
        <f>'Programa 893-00'!#REF!</f>
        <v>#REF!</v>
      </c>
      <c r="B3" s="101" t="s">
        <v>67</v>
      </c>
      <c r="C3" s="101" t="s">
        <v>57</v>
      </c>
      <c r="D3" s="101" t="s">
        <v>66</v>
      </c>
    </row>
    <row r="4" spans="1:4" ht="13.8" hidden="1" x14ac:dyDescent="0.25">
      <c r="A4" s="101" t="e">
        <f>'Programa 893-00'!#REF!</f>
        <v>#REF!</v>
      </c>
      <c r="B4" s="101" t="s">
        <v>109</v>
      </c>
      <c r="C4" s="101" t="s">
        <v>110</v>
      </c>
      <c r="D4" s="101" t="s">
        <v>108</v>
      </c>
    </row>
    <row r="5" spans="1:4" ht="13.8" hidden="1" x14ac:dyDescent="0.25">
      <c r="A5" s="100" t="e">
        <f>'Programa 893-00'!#REF!</f>
        <v>#REF!</v>
      </c>
      <c r="B5" s="100" t="s">
        <v>133</v>
      </c>
      <c r="C5" s="100" t="s">
        <v>134</v>
      </c>
      <c r="D5" s="100" t="s">
        <v>132</v>
      </c>
    </row>
    <row r="6" spans="1:4" ht="13.8" hidden="1" x14ac:dyDescent="0.25">
      <c r="A6" s="101" t="e">
        <f>'Programa 893-00'!#REF!</f>
        <v>#REF!</v>
      </c>
      <c r="B6" s="101" t="s">
        <v>157</v>
      </c>
      <c r="C6" s="101" t="s">
        <v>158</v>
      </c>
      <c r="D6" s="101" t="s">
        <v>156</v>
      </c>
    </row>
    <row r="7" spans="1:4" ht="13.8" hidden="1" x14ac:dyDescent="0.25">
      <c r="A7" s="101" t="e">
        <f>'Programa 893-00'!#REF!</f>
        <v>#REF!</v>
      </c>
      <c r="B7" s="101" t="s">
        <v>138</v>
      </c>
      <c r="C7" s="101" t="s">
        <v>94</v>
      </c>
      <c r="D7" s="101" t="s">
        <v>137</v>
      </c>
    </row>
    <row r="8" spans="1:4" ht="13.8" hidden="1" x14ac:dyDescent="0.25">
      <c r="A8" s="101" t="e">
        <f>'Programa 893-00'!#REF!</f>
        <v>#REF!</v>
      </c>
      <c r="B8" s="101" t="s">
        <v>219</v>
      </c>
      <c r="C8" s="101" t="s">
        <v>98</v>
      </c>
      <c r="D8" s="101" t="s">
        <v>218</v>
      </c>
    </row>
    <row r="9" spans="1:4" ht="13.8" hidden="1" x14ac:dyDescent="0.25">
      <c r="A9" s="101" t="e">
        <f>'Programa 893-00'!#REF!</f>
        <v>#REF!</v>
      </c>
      <c r="B9" s="101" t="s">
        <v>79</v>
      </c>
      <c r="C9" s="101" t="s">
        <v>41</v>
      </c>
      <c r="D9" s="101" t="s">
        <v>78</v>
      </c>
    </row>
    <row r="10" spans="1:4" ht="13.8" hidden="1" x14ac:dyDescent="0.25">
      <c r="A10" s="100" t="e">
        <f>'Programa 893-00'!#REF!</f>
        <v>#REF!</v>
      </c>
      <c r="B10" s="100" t="s">
        <v>332</v>
      </c>
      <c r="C10" s="100" t="s">
        <v>417</v>
      </c>
      <c r="D10" s="100" t="s">
        <v>418</v>
      </c>
    </row>
    <row r="11" spans="1:4" ht="13.8" hidden="1" x14ac:dyDescent="0.25">
      <c r="A11" s="110" t="e">
        <f>'Programa 894-00'!#REF!</f>
        <v>#REF!</v>
      </c>
      <c r="B11" s="104" t="s">
        <v>406</v>
      </c>
      <c r="C11" s="105" t="s">
        <v>407</v>
      </c>
      <c r="D11" s="105" t="s">
        <v>408</v>
      </c>
    </row>
    <row r="12" spans="1:4" ht="13.5" hidden="1" customHeight="1" x14ac:dyDescent="0.25">
      <c r="A12" s="101" t="e">
        <f>'Programa 893-00'!#REF!</f>
        <v>#REF!</v>
      </c>
      <c r="B12" s="101" t="s">
        <v>61</v>
      </c>
      <c r="C12" s="101" t="s">
        <v>62</v>
      </c>
      <c r="D12" s="101" t="s">
        <v>60</v>
      </c>
    </row>
    <row r="13" spans="1:4" ht="13.8" hidden="1" x14ac:dyDescent="0.25">
      <c r="A13" s="106" t="e">
        <f>'Programa 893-00'!#REF!</f>
        <v>#REF!</v>
      </c>
      <c r="B13" s="106" t="s">
        <v>288</v>
      </c>
      <c r="C13" s="106" t="s">
        <v>289</v>
      </c>
      <c r="D13" s="106" t="s">
        <v>290</v>
      </c>
    </row>
    <row r="14" spans="1:4" ht="13.8" hidden="1" x14ac:dyDescent="0.25">
      <c r="A14" s="100" t="e">
        <f>'Programa 893-00'!#REF!</f>
        <v>#REF!</v>
      </c>
      <c r="B14" s="100" t="s">
        <v>443</v>
      </c>
      <c r="C14" s="103" t="s">
        <v>444</v>
      </c>
      <c r="D14" s="103" t="s">
        <v>445</v>
      </c>
    </row>
    <row r="15" spans="1:4" ht="13.8" hidden="1" x14ac:dyDescent="0.25">
      <c r="A15" s="100" t="e">
        <f>'Programa 893-00'!#REF!</f>
        <v>#REF!</v>
      </c>
      <c r="B15" s="100" t="s">
        <v>467</v>
      </c>
      <c r="C15" s="103" t="s">
        <v>47</v>
      </c>
      <c r="D15" s="103" t="s">
        <v>468</v>
      </c>
    </row>
    <row r="16" spans="1:4" ht="13.8" x14ac:dyDescent="0.25">
      <c r="A16" s="100" t="e">
        <f>'Programa 893-00'!#REF!</f>
        <v>#REF!</v>
      </c>
      <c r="B16" s="100" t="s">
        <v>155</v>
      </c>
      <c r="C16" s="100" t="s">
        <v>43</v>
      </c>
      <c r="D16" s="100" t="s">
        <v>154</v>
      </c>
    </row>
    <row r="17" spans="1:4" ht="13.8" hidden="1" x14ac:dyDescent="0.25">
      <c r="A17" s="103" t="e">
        <f>'Programa 893-00'!#REF!</f>
        <v>#REF!</v>
      </c>
      <c r="B17" s="103" t="s">
        <v>155</v>
      </c>
      <c r="C17" s="100" t="s">
        <v>420</v>
      </c>
      <c r="D17" s="100" t="s">
        <v>421</v>
      </c>
    </row>
    <row r="18" spans="1:4" ht="13.8" hidden="1" x14ac:dyDescent="0.25">
      <c r="A18" s="101" t="e">
        <f>'Programa 893-00'!#REF!</f>
        <v>#REF!</v>
      </c>
      <c r="B18" s="101" t="s">
        <v>99</v>
      </c>
      <c r="C18" s="101" t="s">
        <v>136</v>
      </c>
      <c r="D18" s="101" t="s">
        <v>135</v>
      </c>
    </row>
    <row r="19" spans="1:4" ht="13.8" x14ac:dyDescent="0.25">
      <c r="A19" s="101" t="e">
        <f>'Programa 893-00'!#REF!</f>
        <v>#REF!</v>
      </c>
      <c r="B19" s="101" t="s">
        <v>64</v>
      </c>
      <c r="C19" s="101" t="s">
        <v>65</v>
      </c>
      <c r="D19" s="101" t="s">
        <v>63</v>
      </c>
    </row>
    <row r="20" spans="1:4" ht="13.8" hidden="1" x14ac:dyDescent="0.25">
      <c r="A20" s="101" t="e">
        <f>'Programa 893-00'!#REF!</f>
        <v>#REF!</v>
      </c>
      <c r="B20" s="101" t="s">
        <v>82</v>
      </c>
      <c r="C20" s="101" t="s">
        <v>164</v>
      </c>
      <c r="D20" s="101" t="s">
        <v>319</v>
      </c>
    </row>
    <row r="21" spans="1:4" ht="13.8" hidden="1" x14ac:dyDescent="0.25">
      <c r="A21" s="101" t="e">
        <f>'Programa 893-00'!#REF!</f>
        <v>#REF!</v>
      </c>
      <c r="B21" s="101" t="s">
        <v>226</v>
      </c>
      <c r="C21" s="101" t="s">
        <v>43</v>
      </c>
      <c r="D21" s="101" t="s">
        <v>225</v>
      </c>
    </row>
    <row r="22" spans="1:4" ht="13.8" hidden="1" x14ac:dyDescent="0.25">
      <c r="A22" s="101" t="e">
        <f>'Programa 893-00'!#REF!</f>
        <v>#REF!</v>
      </c>
      <c r="B22" s="101" t="s">
        <v>294</v>
      </c>
      <c r="C22" s="101" t="s">
        <v>295</v>
      </c>
      <c r="D22" s="101" t="s">
        <v>296</v>
      </c>
    </row>
    <row r="23" spans="1:4" ht="13.8" x14ac:dyDescent="0.25">
      <c r="A23" s="100" t="e">
        <f>'Programa 893-00'!#REF!</f>
        <v>#REF!</v>
      </c>
      <c r="B23" s="100" t="s">
        <v>385</v>
      </c>
      <c r="C23" s="100" t="s">
        <v>291</v>
      </c>
      <c r="D23" s="100" t="s">
        <v>409</v>
      </c>
    </row>
    <row r="24" spans="1:4" ht="13.8" hidden="1" x14ac:dyDescent="0.25">
      <c r="A24" s="100" t="e">
        <f>'Programa 893-00'!#REF!</f>
        <v>#REF!</v>
      </c>
      <c r="B24" s="100" t="s">
        <v>53</v>
      </c>
      <c r="C24" s="103" t="s">
        <v>435</v>
      </c>
      <c r="D24" s="103" t="s">
        <v>436</v>
      </c>
    </row>
    <row r="25" spans="1:4" ht="13.8" x14ac:dyDescent="0.25">
      <c r="A25" s="106" t="e">
        <f>'Programa 893-00'!#REF!</f>
        <v>#REF!</v>
      </c>
      <c r="B25" s="106" t="s">
        <v>361</v>
      </c>
      <c r="C25" s="106" t="s">
        <v>210</v>
      </c>
      <c r="D25" s="106" t="s">
        <v>362</v>
      </c>
    </row>
    <row r="26" spans="1:4" ht="13.8" hidden="1" x14ac:dyDescent="0.25">
      <c r="A26" s="103" t="e">
        <f>'Programa 893-00'!#REF!</f>
        <v>#REF!</v>
      </c>
      <c r="B26" s="103" t="s">
        <v>447</v>
      </c>
      <c r="C26" s="100" t="s">
        <v>43</v>
      </c>
      <c r="D26" s="100" t="s">
        <v>448</v>
      </c>
    </row>
    <row r="27" spans="1:4" ht="13.8" hidden="1" x14ac:dyDescent="0.25">
      <c r="A27" s="101" t="e">
        <f>'Programa 893-00'!#REF!</f>
        <v>#REF!</v>
      </c>
      <c r="B27" s="101" t="s">
        <v>94</v>
      </c>
      <c r="C27" s="101" t="s">
        <v>126</v>
      </c>
      <c r="D27" s="101" t="s">
        <v>125</v>
      </c>
    </row>
    <row r="28" spans="1:4" ht="13.8" hidden="1" x14ac:dyDescent="0.25">
      <c r="A28" s="100" t="e">
        <f>'Programa 893-00'!#REF!</f>
        <v>#REF!</v>
      </c>
      <c r="B28" s="100" t="s">
        <v>280</v>
      </c>
      <c r="C28" s="103" t="s">
        <v>102</v>
      </c>
      <c r="D28" s="103" t="s">
        <v>281</v>
      </c>
    </row>
    <row r="29" spans="1:4" ht="13.8" hidden="1" x14ac:dyDescent="0.25">
      <c r="A29" s="100" t="e">
        <f>'Programa 893-00'!#REF!</f>
        <v>#REF!</v>
      </c>
      <c r="B29" s="100" t="s">
        <v>413</v>
      </c>
      <c r="C29" s="100" t="s">
        <v>414</v>
      </c>
      <c r="D29" s="100" t="s">
        <v>415</v>
      </c>
    </row>
    <row r="30" spans="1:4" ht="13.8" hidden="1" x14ac:dyDescent="0.25">
      <c r="A30" s="101" t="e">
        <f>'Programa 893-00'!#REF!</f>
        <v>#REF!</v>
      </c>
      <c r="B30" s="101" t="s">
        <v>206</v>
      </c>
      <c r="C30" s="102" t="s">
        <v>291</v>
      </c>
      <c r="D30" s="102" t="s">
        <v>292</v>
      </c>
    </row>
    <row r="31" spans="1:4" ht="13.8" hidden="1" x14ac:dyDescent="0.25">
      <c r="A31" s="100" t="e">
        <f>'Programa 893-00'!#REF!</f>
        <v>#REF!</v>
      </c>
      <c r="B31" s="100" t="s">
        <v>228</v>
      </c>
      <c r="C31" s="100" t="s">
        <v>229</v>
      </c>
      <c r="D31" s="100" t="s">
        <v>227</v>
      </c>
    </row>
    <row r="32" spans="1:4" ht="13.8" hidden="1" x14ac:dyDescent="0.25">
      <c r="A32" s="104" t="e">
        <f>'Programa 894-00'!#REF!</f>
        <v>#REF!</v>
      </c>
      <c r="B32" s="104" t="s">
        <v>400</v>
      </c>
      <c r="C32" s="105" t="s">
        <v>43</v>
      </c>
      <c r="D32" s="105" t="s">
        <v>401</v>
      </c>
    </row>
    <row r="33" spans="1:4" ht="13.8" hidden="1" x14ac:dyDescent="0.25">
      <c r="A33" s="101" t="e">
        <f>'Programa 893-00'!#REF!</f>
        <v>#REF!</v>
      </c>
      <c r="B33" s="101" t="s">
        <v>112</v>
      </c>
      <c r="C33" s="101" t="s">
        <v>113</v>
      </c>
      <c r="D33" s="101" t="s">
        <v>111</v>
      </c>
    </row>
    <row r="34" spans="1:4" ht="13.8" hidden="1" x14ac:dyDescent="0.25">
      <c r="A34" s="100" t="e">
        <f>'Programa 893-00'!#REF!</f>
        <v>#REF!</v>
      </c>
      <c r="B34" s="100" t="s">
        <v>112</v>
      </c>
      <c r="C34" s="100" t="s">
        <v>165</v>
      </c>
      <c r="D34" s="100" t="s">
        <v>293</v>
      </c>
    </row>
    <row r="35" spans="1:4" ht="13.8" hidden="1" x14ac:dyDescent="0.25">
      <c r="A35" s="101" t="e">
        <f>'Programa 893-00'!#REF!</f>
        <v>#REF!</v>
      </c>
      <c r="B35" s="101" t="s">
        <v>223</v>
      </c>
      <c r="C35" s="101" t="s">
        <v>224</v>
      </c>
      <c r="D35" s="101" t="s">
        <v>222</v>
      </c>
    </row>
    <row r="36" spans="1:4" ht="13.8" x14ac:dyDescent="0.25">
      <c r="A36" s="111" t="e">
        <f>'Programa 894-00'!#REF!</f>
        <v>#REF!</v>
      </c>
      <c r="B36" s="101" t="s">
        <v>459</v>
      </c>
      <c r="C36" s="101" t="s">
        <v>463</v>
      </c>
      <c r="D36" s="101" t="s">
        <v>465</v>
      </c>
    </row>
    <row r="37" spans="1:4" ht="13.8" hidden="1" x14ac:dyDescent="0.25">
      <c r="A37" s="101" t="e">
        <f>'Programa 893-00'!#REF!</f>
        <v>#REF!</v>
      </c>
      <c r="B37" s="101" t="s">
        <v>144</v>
      </c>
      <c r="C37" s="101" t="s">
        <v>145</v>
      </c>
      <c r="D37" s="101" t="s">
        <v>132</v>
      </c>
    </row>
    <row r="38" spans="1:4" ht="13.8" hidden="1" x14ac:dyDescent="0.25">
      <c r="A38" s="101" t="e">
        <f>'Programa 893-00'!#REF!</f>
        <v>#REF!</v>
      </c>
      <c r="B38" s="101" t="s">
        <v>309</v>
      </c>
      <c r="C38" s="101" t="s">
        <v>310</v>
      </c>
      <c r="D38" s="101" t="s">
        <v>311</v>
      </c>
    </row>
    <row r="39" spans="1:4" ht="13.8" hidden="1" x14ac:dyDescent="0.25">
      <c r="A39" s="103" t="e">
        <f>'Programa 893-00'!#REF!</f>
        <v>#REF!</v>
      </c>
      <c r="B39" s="103" t="s">
        <v>423</v>
      </c>
      <c r="C39" s="100" t="s">
        <v>425</v>
      </c>
      <c r="D39" s="100" t="s">
        <v>426</v>
      </c>
    </row>
    <row r="40" spans="1:4" ht="13.8" hidden="1" x14ac:dyDescent="0.25">
      <c r="A40" s="100" t="e">
        <f>'Programa 893-00'!#REF!</f>
        <v>#REF!</v>
      </c>
      <c r="B40" s="100" t="s">
        <v>344</v>
      </c>
      <c r="C40" s="103" t="s">
        <v>345</v>
      </c>
      <c r="D40" s="103" t="s">
        <v>353</v>
      </c>
    </row>
    <row r="41" spans="1:4" ht="13.8" hidden="1" x14ac:dyDescent="0.25">
      <c r="A41" s="101" t="e">
        <f>'Programa 893-00'!#REF!</f>
        <v>#REF!</v>
      </c>
      <c r="B41" s="101" t="s">
        <v>123</v>
      </c>
      <c r="C41" s="101" t="s">
        <v>124</v>
      </c>
      <c r="D41" s="101" t="s">
        <v>122</v>
      </c>
    </row>
    <row r="42" spans="1:4" ht="13.8" x14ac:dyDescent="0.25">
      <c r="A42" s="101" t="e">
        <f>'Programa 893-00'!#REF!</f>
        <v>#REF!</v>
      </c>
      <c r="B42" s="101" t="s">
        <v>140</v>
      </c>
      <c r="C42" s="101" t="s">
        <v>59</v>
      </c>
      <c r="D42" s="101" t="s">
        <v>139</v>
      </c>
    </row>
    <row r="43" spans="1:4" ht="13.8" hidden="1" x14ac:dyDescent="0.25">
      <c r="A43" s="101" t="e">
        <f>'Programa 893-00'!#REF!</f>
        <v>#REF!</v>
      </c>
      <c r="B43" s="101" t="s">
        <v>107</v>
      </c>
      <c r="C43" s="101" t="s">
        <v>48</v>
      </c>
      <c r="D43" s="101" t="s">
        <v>106</v>
      </c>
    </row>
    <row r="44" spans="1:4" ht="13.8" hidden="1" x14ac:dyDescent="0.25">
      <c r="A44" s="101" t="e">
        <f>'Programa 893-00'!#REF!</f>
        <v>#REF!</v>
      </c>
      <c r="B44" s="101" t="s">
        <v>121</v>
      </c>
      <c r="C44" s="101" t="s">
        <v>152</v>
      </c>
      <c r="D44" s="101" t="s">
        <v>151</v>
      </c>
    </row>
    <row r="45" spans="1:4" ht="13.8" x14ac:dyDescent="0.25">
      <c r="A45" s="101" t="e">
        <f>'Programa 893-00'!#REF!</f>
        <v>#REF!</v>
      </c>
      <c r="B45" s="101" t="s">
        <v>142</v>
      </c>
      <c r="C45" s="101" t="s">
        <v>143</v>
      </c>
      <c r="D45" s="101" t="s">
        <v>141</v>
      </c>
    </row>
    <row r="46" spans="1:4" ht="13.8" hidden="1" x14ac:dyDescent="0.25">
      <c r="A46" s="101" t="e">
        <f>'Programa 893-00'!#REF!</f>
        <v>#REF!</v>
      </c>
      <c r="B46" s="101" t="s">
        <v>158</v>
      </c>
      <c r="C46" s="101" t="s">
        <v>332</v>
      </c>
      <c r="D46" s="101" t="s">
        <v>333</v>
      </c>
    </row>
    <row r="47" spans="1:4" ht="13.8" hidden="1" x14ac:dyDescent="0.25">
      <c r="A47" s="100" t="e">
        <f>'Programa 893-00'!#REF!</f>
        <v>#REF!</v>
      </c>
      <c r="B47" s="100" t="s">
        <v>130</v>
      </c>
      <c r="C47" s="100" t="s">
        <v>131</v>
      </c>
      <c r="D47" s="100" t="s">
        <v>129</v>
      </c>
    </row>
    <row r="48" spans="1:4" ht="13.8" hidden="1" x14ac:dyDescent="0.25">
      <c r="A48" s="101" t="e">
        <f>'Programa 893-00'!#REF!</f>
        <v>#REF!</v>
      </c>
      <c r="B48" s="101" t="s">
        <v>162</v>
      </c>
      <c r="C48" s="101" t="s">
        <v>163</v>
      </c>
      <c r="D48" s="101" t="s">
        <v>161</v>
      </c>
    </row>
    <row r="49" spans="1:4" ht="13.8" x14ac:dyDescent="0.25">
      <c r="A49" s="101" t="e">
        <f>'Programa 893-00'!#REF!</f>
        <v>#REF!</v>
      </c>
      <c r="B49" s="101" t="s">
        <v>76</v>
      </c>
      <c r="C49" s="101" t="s">
        <v>68</v>
      </c>
      <c r="D49" s="101" t="s">
        <v>153</v>
      </c>
    </row>
    <row r="50" spans="1:4" ht="13.8" hidden="1" x14ac:dyDescent="0.25">
      <c r="A50" s="101" t="e">
        <f>'Programa 893-00'!#REF!</f>
        <v>#REF!</v>
      </c>
      <c r="B50" s="101" t="s">
        <v>150</v>
      </c>
      <c r="C50" s="101" t="s">
        <v>75</v>
      </c>
      <c r="D50" s="101" t="s">
        <v>149</v>
      </c>
    </row>
    <row r="51" spans="1:4" ht="13.8" x14ac:dyDescent="0.25">
      <c r="A51" s="101" t="e">
        <f>'Programa 893-00'!#REF!</f>
        <v>#REF!</v>
      </c>
      <c r="B51" s="101" t="s">
        <v>147</v>
      </c>
      <c r="C51" s="101" t="s">
        <v>148</v>
      </c>
      <c r="D51" s="101" t="s">
        <v>146</v>
      </c>
    </row>
    <row r="52" spans="1:4" ht="13.8" hidden="1" x14ac:dyDescent="0.25">
      <c r="A52" s="112" t="e">
        <f>'Programa 893-00'!#REF!</f>
        <v>#REF!</v>
      </c>
      <c r="B52" s="102" t="s">
        <v>424</v>
      </c>
      <c r="C52" s="101" t="s">
        <v>373</v>
      </c>
      <c r="D52" s="101" t="s">
        <v>427</v>
      </c>
    </row>
    <row r="53" spans="1:4" ht="13.8" hidden="1" x14ac:dyDescent="0.25">
      <c r="A53" s="101" t="e">
        <f>'Programa 893-00'!#REF!</f>
        <v>#REF!</v>
      </c>
      <c r="B53" s="101" t="s">
        <v>167</v>
      </c>
      <c r="C53" s="101" t="s">
        <v>168</v>
      </c>
      <c r="D53" s="101" t="s">
        <v>166</v>
      </c>
    </row>
    <row r="54" spans="1:4" ht="13.8" hidden="1" x14ac:dyDescent="0.25">
      <c r="A54" s="101" t="e">
        <f>'Programa 893-00'!#REF!</f>
        <v>#REF!</v>
      </c>
      <c r="B54" s="101" t="s">
        <v>68</v>
      </c>
      <c r="C54" s="101" t="s">
        <v>128</v>
      </c>
      <c r="D54" s="101" t="s">
        <v>127</v>
      </c>
    </row>
    <row r="55" spans="1:4" ht="13.8" hidden="1" x14ac:dyDescent="0.25">
      <c r="A55" s="102" t="e">
        <f>'Programa 893-00'!#REF!</f>
        <v>#REF!</v>
      </c>
      <c r="B55" s="102" t="s">
        <v>68</v>
      </c>
      <c r="C55" s="101" t="s">
        <v>454</v>
      </c>
      <c r="D55" s="101" t="s">
        <v>455</v>
      </c>
    </row>
    <row r="56" spans="1:4" ht="13.8" hidden="1" x14ac:dyDescent="0.25">
      <c r="A56" s="101" t="e">
        <f>'Programa 893-00'!#REF!</f>
        <v>#REF!</v>
      </c>
      <c r="B56" s="101" t="s">
        <v>68</v>
      </c>
      <c r="C56" s="101" t="s">
        <v>120</v>
      </c>
      <c r="D56" s="101" t="s">
        <v>119</v>
      </c>
    </row>
    <row r="57" spans="1:4" ht="13.8" hidden="1" x14ac:dyDescent="0.25">
      <c r="A57" s="101" t="e">
        <f>'Programa 893-00'!#REF!</f>
        <v>#REF!</v>
      </c>
      <c r="B57" s="101" t="s">
        <v>68</v>
      </c>
      <c r="C57" s="101" t="s">
        <v>118</v>
      </c>
      <c r="D57" s="101" t="s">
        <v>298</v>
      </c>
    </row>
    <row r="58" spans="1:4" ht="13.8" hidden="1" x14ac:dyDescent="0.25">
      <c r="A58" s="101" t="e">
        <f>'Programa 893-00'!#REF!</f>
        <v>#REF!</v>
      </c>
      <c r="B58" s="101" t="s">
        <v>68</v>
      </c>
      <c r="C58" s="101" t="s">
        <v>221</v>
      </c>
      <c r="D58" s="101" t="s">
        <v>220</v>
      </c>
    </row>
    <row r="59" spans="1:4" ht="13.8" hidden="1" x14ac:dyDescent="0.25">
      <c r="A59" s="101" t="e">
        <f>'Programa 893-00'!#REF!</f>
        <v>#REF!</v>
      </c>
      <c r="B59" s="101" t="s">
        <v>116</v>
      </c>
      <c r="C59" s="101" t="s">
        <v>117</v>
      </c>
      <c r="D59" s="101" t="s">
        <v>115</v>
      </c>
    </row>
    <row r="60" spans="1:4" ht="13.8" x14ac:dyDescent="0.25">
      <c r="A60" s="100" t="e">
        <f>'Programa 893-00'!#REF!</f>
        <v>#REF!</v>
      </c>
      <c r="B60" s="100" t="s">
        <v>101</v>
      </c>
      <c r="C60" s="100" t="s">
        <v>102</v>
      </c>
      <c r="D60" s="100" t="s">
        <v>100</v>
      </c>
    </row>
    <row r="61" spans="1:4" ht="13.8" hidden="1" x14ac:dyDescent="0.25">
      <c r="A61" s="101" t="e">
        <f>'Programa 893-00'!#REF!</f>
        <v>#REF!</v>
      </c>
      <c r="B61" s="101" t="s">
        <v>104</v>
      </c>
      <c r="C61" s="101" t="s">
        <v>105</v>
      </c>
      <c r="D61" s="101" t="s">
        <v>103</v>
      </c>
    </row>
    <row r="62" spans="1:4" ht="13.8" hidden="1" x14ac:dyDescent="0.25">
      <c r="A62" s="101" t="e">
        <f>'Programa 893-00'!#REF!</f>
        <v>#REF!</v>
      </c>
      <c r="B62" s="101" t="s">
        <v>47</v>
      </c>
      <c r="C62" s="102" t="s">
        <v>342</v>
      </c>
      <c r="D62" s="102" t="s">
        <v>341</v>
      </c>
    </row>
    <row r="63" spans="1:4" ht="13.8" hidden="1" x14ac:dyDescent="0.25">
      <c r="A63" s="101" t="e">
        <f>'Programa 893-00'!#REF!</f>
        <v>#REF!</v>
      </c>
      <c r="B63" s="101" t="s">
        <v>59</v>
      </c>
      <c r="C63" s="101" t="s">
        <v>59</v>
      </c>
      <c r="D63" s="101" t="s">
        <v>58</v>
      </c>
    </row>
    <row r="64" spans="1:4" ht="13.8" hidden="1" x14ac:dyDescent="0.25">
      <c r="A64" s="101" t="e">
        <f>'Programa 893-00'!#REF!</f>
        <v>#REF!</v>
      </c>
      <c r="B64" s="101" t="s">
        <v>160</v>
      </c>
      <c r="C64" s="101" t="s">
        <v>70</v>
      </c>
      <c r="D64" s="101" t="s">
        <v>159</v>
      </c>
    </row>
  </sheetData>
  <autoFilter ref="A1:A64" xr:uid="{00000000-0009-0000-0000-000005000000}">
    <filterColumn colId="0">
      <filters blank="1"/>
    </filterColumn>
  </autoFilter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zoomScaleNormal="100" workbookViewId="0">
      <selection activeCell="F10" sqref="F10"/>
    </sheetView>
  </sheetViews>
  <sheetFormatPr baseColWidth="10" defaultRowHeight="13.2" x14ac:dyDescent="0.25"/>
  <cols>
    <col min="1" max="1" width="9.109375" bestFit="1" customWidth="1"/>
    <col min="2" max="2" width="14.33203125" customWidth="1"/>
    <col min="3" max="4" width="26.109375" bestFit="1" customWidth="1"/>
  </cols>
  <sheetData>
    <row r="1" spans="1:4" ht="85.5" customHeight="1" x14ac:dyDescent="0.25">
      <c r="A1" s="276" t="s">
        <v>475</v>
      </c>
      <c r="B1" s="277"/>
      <c r="C1" s="277"/>
      <c r="D1" s="278"/>
    </row>
    <row r="2" spans="1:4" ht="23.25" customHeight="1" thickBot="1" x14ac:dyDescent="0.3">
      <c r="A2" s="161" t="s">
        <v>366</v>
      </c>
      <c r="B2" s="161" t="s">
        <v>367</v>
      </c>
      <c r="C2" s="161" t="s">
        <v>368</v>
      </c>
      <c r="D2" s="161" t="s">
        <v>474</v>
      </c>
    </row>
    <row r="3" spans="1:4" x14ac:dyDescent="0.25">
      <c r="A3" s="72">
        <v>1</v>
      </c>
      <c r="B3" s="74">
        <v>16803</v>
      </c>
      <c r="C3" s="73" t="s">
        <v>20</v>
      </c>
      <c r="D3" s="160">
        <f>'Programa 893-00'!C4</f>
        <v>1186200</v>
      </c>
    </row>
    <row r="4" spans="1:4" x14ac:dyDescent="0.25">
      <c r="A4" s="41">
        <v>2</v>
      </c>
      <c r="B4" s="75">
        <v>19750</v>
      </c>
      <c r="C4" s="40" t="s">
        <v>20</v>
      </c>
      <c r="D4" s="160">
        <f>'Programa 893-00'!C5</f>
        <v>1186200</v>
      </c>
    </row>
    <row r="5" spans="1:4" x14ac:dyDescent="0.25">
      <c r="A5" s="41">
        <v>3</v>
      </c>
      <c r="B5" s="75">
        <v>97541</v>
      </c>
      <c r="C5" s="40" t="s">
        <v>14</v>
      </c>
      <c r="D5" s="160">
        <f>'Programa 893-00'!C13</f>
        <v>461100</v>
      </c>
    </row>
    <row r="6" spans="1:4" x14ac:dyDescent="0.25">
      <c r="A6" s="41">
        <v>4</v>
      </c>
      <c r="B6" s="75">
        <v>99749</v>
      </c>
      <c r="C6" s="40" t="s">
        <v>19</v>
      </c>
      <c r="D6" s="160">
        <f>'Programa 893-00'!C6</f>
        <v>779500</v>
      </c>
    </row>
    <row r="7" spans="1:4" x14ac:dyDescent="0.25">
      <c r="A7" s="41">
        <v>5</v>
      </c>
      <c r="B7" s="75">
        <v>19904</v>
      </c>
      <c r="C7" s="40" t="s">
        <v>13</v>
      </c>
      <c r="D7" s="160">
        <f>'Programa 893-00'!C7</f>
        <v>614350</v>
      </c>
    </row>
    <row r="8" spans="1:4" x14ac:dyDescent="0.25">
      <c r="A8" s="41">
        <v>6</v>
      </c>
      <c r="B8" s="75">
        <v>97546</v>
      </c>
      <c r="C8" s="40" t="s">
        <v>14</v>
      </c>
      <c r="D8" s="160">
        <f>D5</f>
        <v>461100</v>
      </c>
    </row>
    <row r="9" spans="1:4" x14ac:dyDescent="0.25">
      <c r="A9" s="41">
        <v>7</v>
      </c>
      <c r="B9" s="75">
        <v>97543</v>
      </c>
      <c r="C9" s="40" t="s">
        <v>12</v>
      </c>
      <c r="D9" s="160">
        <f>'Programa 893-00'!C11</f>
        <v>713650</v>
      </c>
    </row>
    <row r="10" spans="1:4" x14ac:dyDescent="0.25">
      <c r="A10" s="41">
        <v>8</v>
      </c>
      <c r="B10" s="75">
        <v>97547</v>
      </c>
      <c r="C10" s="40" t="s">
        <v>17</v>
      </c>
      <c r="D10" s="160">
        <f>'Programa 893-00'!C8</f>
        <v>354450</v>
      </c>
    </row>
    <row r="11" spans="1:4" x14ac:dyDescent="0.25">
      <c r="A11" s="41">
        <v>9</v>
      </c>
      <c r="B11" s="75">
        <v>99756</v>
      </c>
      <c r="C11" s="40" t="s">
        <v>13</v>
      </c>
      <c r="D11" s="160">
        <f>D7</f>
        <v>614350</v>
      </c>
    </row>
    <row r="12" spans="1:4" x14ac:dyDescent="0.25">
      <c r="A12" s="41">
        <v>10</v>
      </c>
      <c r="B12" s="75">
        <v>101854</v>
      </c>
      <c r="C12" s="40" t="s">
        <v>19</v>
      </c>
      <c r="D12" s="160">
        <f>'Puestos de confianza '!D6</f>
        <v>779500</v>
      </c>
    </row>
  </sheetData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"/>
  <sheetViews>
    <sheetView workbookViewId="0">
      <selection activeCell="O143" sqref="O143"/>
    </sheetView>
  </sheetViews>
  <sheetFormatPr baseColWidth="10" defaultRowHeight="13.2" x14ac:dyDescent="0.25"/>
  <cols>
    <col min="1" max="1" width="11.44140625" style="3" customWidth="1"/>
    <col min="2" max="2" width="20.88671875" bestFit="1" customWidth="1"/>
    <col min="3" max="3" width="12.5546875" customWidth="1"/>
    <col min="4" max="4" width="19.5546875" customWidth="1"/>
    <col min="5" max="5" width="18.33203125" style="3" customWidth="1"/>
    <col min="11" max="11" width="25.88671875" bestFit="1" customWidth="1"/>
    <col min="12" max="12" width="11.6640625" bestFit="1" customWidth="1"/>
  </cols>
  <sheetData>
    <row r="1" spans="1:5" ht="21" thickBot="1" x14ac:dyDescent="0.3">
      <c r="B1" s="92" t="s">
        <v>3</v>
      </c>
      <c r="C1" s="93" t="s">
        <v>4</v>
      </c>
      <c r="D1" s="94" t="s">
        <v>2</v>
      </c>
      <c r="E1" s="107" t="s">
        <v>1</v>
      </c>
    </row>
    <row r="2" spans="1:5" ht="13.8" x14ac:dyDescent="0.25">
      <c r="A2" s="3">
        <v>1</v>
      </c>
      <c r="B2" s="101" t="s">
        <v>195</v>
      </c>
      <c r="C2" s="101" t="s">
        <v>196</v>
      </c>
      <c r="D2" s="101" t="s">
        <v>194</v>
      </c>
      <c r="E2" s="36">
        <v>112640363</v>
      </c>
    </row>
    <row r="3" spans="1:5" ht="13.8" x14ac:dyDescent="0.25">
      <c r="A3" s="3">
        <f>A2+1</f>
        <v>2</v>
      </c>
      <c r="B3" s="101" t="s">
        <v>304</v>
      </c>
      <c r="C3" s="101" t="s">
        <v>304</v>
      </c>
      <c r="D3" s="101" t="s">
        <v>305</v>
      </c>
      <c r="E3" s="36">
        <v>113100582</v>
      </c>
    </row>
    <row r="4" spans="1:5" ht="13.8" x14ac:dyDescent="0.25">
      <c r="A4" s="3">
        <f t="shared" ref="A4:A67" si="0">A3+1</f>
        <v>3</v>
      </c>
      <c r="B4" s="101" t="str">
        <f>'[1]Programa 893-00'!K181</f>
        <v>Alfaro</v>
      </c>
      <c r="C4" s="101" t="str">
        <f>'[1]Programa 893-00'!L181</f>
        <v>Flores</v>
      </c>
      <c r="D4" s="101" t="str">
        <f>'[1]Programa 893-00'!M181</f>
        <v>Paula Andrea</v>
      </c>
      <c r="E4" s="36" t="str">
        <f>'[1]Programa 893-00'!N181</f>
        <v>3-0356-0652</v>
      </c>
    </row>
    <row r="5" spans="1:5" ht="13.8" x14ac:dyDescent="0.25">
      <c r="A5" s="3">
        <f t="shared" si="0"/>
        <v>4</v>
      </c>
      <c r="B5" s="101" t="s">
        <v>67</v>
      </c>
      <c r="C5" s="101" t="s">
        <v>57</v>
      </c>
      <c r="D5" s="101" t="s">
        <v>66</v>
      </c>
      <c r="E5" s="36">
        <v>106620661</v>
      </c>
    </row>
    <row r="6" spans="1:5" ht="13.8" x14ac:dyDescent="0.25">
      <c r="A6" s="3">
        <f t="shared" si="0"/>
        <v>5</v>
      </c>
      <c r="B6" s="101" t="s">
        <v>56</v>
      </c>
      <c r="C6" s="101" t="s">
        <v>57</v>
      </c>
      <c r="D6" s="101" t="s">
        <v>55</v>
      </c>
      <c r="E6" s="36">
        <v>112520447</v>
      </c>
    </row>
    <row r="7" spans="1:5" ht="13.8" x14ac:dyDescent="0.25">
      <c r="A7" s="3">
        <f t="shared" si="0"/>
        <v>6</v>
      </c>
      <c r="B7" s="101" t="s">
        <v>461</v>
      </c>
      <c r="C7" s="101" t="s">
        <v>462</v>
      </c>
      <c r="D7" s="101" t="s">
        <v>464</v>
      </c>
      <c r="E7" s="36" t="s">
        <v>458</v>
      </c>
    </row>
    <row r="8" spans="1:5" ht="13.8" x14ac:dyDescent="0.25">
      <c r="A8" s="3">
        <f t="shared" si="0"/>
        <v>7</v>
      </c>
      <c r="B8" s="101" t="s">
        <v>109</v>
      </c>
      <c r="C8" s="101" t="s">
        <v>110</v>
      </c>
      <c r="D8" s="101" t="s">
        <v>108</v>
      </c>
      <c r="E8" s="36">
        <v>603370794</v>
      </c>
    </row>
    <row r="9" spans="1:5" ht="13.8" x14ac:dyDescent="0.25">
      <c r="A9" s="3">
        <f t="shared" si="0"/>
        <v>8</v>
      </c>
      <c r="B9" s="100" t="s">
        <v>133</v>
      </c>
      <c r="C9" s="100" t="s">
        <v>134</v>
      </c>
      <c r="D9" s="100" t="s">
        <v>132</v>
      </c>
      <c r="E9" s="36">
        <v>302100035</v>
      </c>
    </row>
    <row r="10" spans="1:5" ht="13.8" x14ac:dyDescent="0.25">
      <c r="A10" s="3">
        <f t="shared" si="0"/>
        <v>9</v>
      </c>
      <c r="B10" s="100" t="s">
        <v>133</v>
      </c>
      <c r="C10" s="100" t="s">
        <v>70</v>
      </c>
      <c r="D10" s="100" t="s">
        <v>279</v>
      </c>
      <c r="E10" s="36" t="s">
        <v>457</v>
      </c>
    </row>
    <row r="11" spans="1:5" ht="13.8" x14ac:dyDescent="0.25">
      <c r="A11" s="3">
        <f t="shared" si="0"/>
        <v>10</v>
      </c>
      <c r="B11" s="101" t="s">
        <v>157</v>
      </c>
      <c r="C11" s="101" t="s">
        <v>158</v>
      </c>
      <c r="D11" s="101" t="s">
        <v>156</v>
      </c>
      <c r="E11" s="36">
        <v>204040345</v>
      </c>
    </row>
    <row r="12" spans="1:5" ht="13.8" x14ac:dyDescent="0.25">
      <c r="A12" s="3">
        <f t="shared" si="0"/>
        <v>11</v>
      </c>
      <c r="B12" s="101" t="s">
        <v>205</v>
      </c>
      <c r="C12" s="101" t="s">
        <v>206</v>
      </c>
      <c r="D12" s="101" t="s">
        <v>204</v>
      </c>
      <c r="E12" s="36">
        <v>108440362</v>
      </c>
    </row>
    <row r="13" spans="1:5" ht="13.8" x14ac:dyDescent="0.25">
      <c r="A13" s="3">
        <f t="shared" si="0"/>
        <v>12</v>
      </c>
      <c r="B13" s="101" t="s">
        <v>205</v>
      </c>
      <c r="C13" s="101" t="s">
        <v>343</v>
      </c>
      <c r="D13" s="101" t="s">
        <v>364</v>
      </c>
      <c r="E13" s="36" t="s">
        <v>378</v>
      </c>
    </row>
    <row r="14" spans="1:5" ht="13.8" x14ac:dyDescent="0.25">
      <c r="A14" s="3">
        <f t="shared" si="0"/>
        <v>13</v>
      </c>
      <c r="B14" s="101" t="s">
        <v>138</v>
      </c>
      <c r="C14" s="101" t="s">
        <v>94</v>
      </c>
      <c r="D14" s="101" t="s">
        <v>137</v>
      </c>
      <c r="E14" s="36">
        <v>111980649</v>
      </c>
    </row>
    <row r="15" spans="1:5" ht="13.8" x14ac:dyDescent="0.25">
      <c r="A15" s="3">
        <f t="shared" si="0"/>
        <v>14</v>
      </c>
      <c r="B15" s="101" t="s">
        <v>219</v>
      </c>
      <c r="C15" s="101" t="s">
        <v>98</v>
      </c>
      <c r="D15" s="101" t="s">
        <v>218</v>
      </c>
      <c r="E15" s="36">
        <v>109630132</v>
      </c>
    </row>
    <row r="16" spans="1:5" ht="13.8" x14ac:dyDescent="0.25">
      <c r="A16" s="3">
        <f t="shared" si="0"/>
        <v>15</v>
      </c>
      <c r="B16" s="101" t="str">
        <f>'[1]Programa 893-00'!K88</f>
        <v>Barahona</v>
      </c>
      <c r="C16" s="101" t="str">
        <f>'[1]Programa 893-00'!L88</f>
        <v xml:space="preserve">Esquivel </v>
      </c>
      <c r="D16" s="101" t="str">
        <f>'[1]Programa 893-00'!M88</f>
        <v xml:space="preserve">Cinthya </v>
      </c>
      <c r="E16" s="36" t="str">
        <f>'[1]Programa 893-00'!N88</f>
        <v>01-13320157</v>
      </c>
    </row>
    <row r="17" spans="1:5" ht="13.8" x14ac:dyDescent="0.25">
      <c r="A17" s="3">
        <f t="shared" si="0"/>
        <v>16</v>
      </c>
      <c r="B17" s="101" t="s">
        <v>300</v>
      </c>
      <c r="C17" s="102" t="s">
        <v>301</v>
      </c>
      <c r="D17" s="102" t="s">
        <v>302</v>
      </c>
      <c r="E17" s="36">
        <v>114700128</v>
      </c>
    </row>
    <row r="18" spans="1:5" ht="13.8" x14ac:dyDescent="0.25">
      <c r="A18" s="3">
        <f t="shared" si="0"/>
        <v>17</v>
      </c>
      <c r="B18" s="101" t="str">
        <f>'[1]Programa 893-00'!K80</f>
        <v>Barrientos</v>
      </c>
      <c r="C18" s="102" t="str">
        <f>'[1]Programa 893-00'!L80</f>
        <v>Solano</v>
      </c>
      <c r="D18" s="102" t="str">
        <f>'[1]Programa 893-00'!M80</f>
        <v>Marvin Enrique</v>
      </c>
      <c r="E18" s="36">
        <f>'[1]Programa 893-00'!N80</f>
        <v>106110974</v>
      </c>
    </row>
    <row r="19" spans="1:5" ht="13.8" x14ac:dyDescent="0.25">
      <c r="A19" s="3">
        <f t="shared" si="0"/>
        <v>18</v>
      </c>
      <c r="B19" s="101" t="s">
        <v>169</v>
      </c>
      <c r="C19" s="102" t="s">
        <v>170</v>
      </c>
      <c r="D19" s="102" t="s">
        <v>306</v>
      </c>
      <c r="E19" s="36">
        <v>111480168</v>
      </c>
    </row>
    <row r="20" spans="1:5" ht="13.8" x14ac:dyDescent="0.25">
      <c r="A20" s="3">
        <f t="shared" si="0"/>
        <v>19</v>
      </c>
      <c r="B20" s="101" t="s">
        <v>79</v>
      </c>
      <c r="C20" s="101" t="s">
        <v>41</v>
      </c>
      <c r="D20" s="101" t="s">
        <v>78</v>
      </c>
      <c r="E20" s="36">
        <v>112500243</v>
      </c>
    </row>
    <row r="21" spans="1:5" ht="13.8" x14ac:dyDescent="0.25">
      <c r="A21" s="3">
        <f t="shared" si="0"/>
        <v>20</v>
      </c>
      <c r="B21" s="100" t="s">
        <v>429</v>
      </c>
      <c r="C21" s="103" t="s">
        <v>67</v>
      </c>
      <c r="D21" s="103" t="s">
        <v>428</v>
      </c>
      <c r="E21" s="36" t="s">
        <v>434</v>
      </c>
    </row>
    <row r="22" spans="1:5" ht="13.8" x14ac:dyDescent="0.25">
      <c r="A22" s="3">
        <f t="shared" si="0"/>
        <v>21</v>
      </c>
      <c r="B22" s="100" t="str">
        <f>'[1]Programa 893-00'!K193</f>
        <v>Bermudez</v>
      </c>
      <c r="C22" s="103" t="str">
        <f>'[1]Programa 893-00'!L193</f>
        <v>Rodríguez</v>
      </c>
      <c r="D22" s="103" t="str">
        <f>'[1]Programa 893-00'!M193</f>
        <v>Cinthia Yanett</v>
      </c>
      <c r="E22" s="36">
        <f>'[1]Programa 893-00'!N193</f>
        <v>602840420</v>
      </c>
    </row>
    <row r="23" spans="1:5" ht="13.8" x14ac:dyDescent="0.25">
      <c r="A23" s="3">
        <f t="shared" si="0"/>
        <v>22</v>
      </c>
      <c r="B23" s="101" t="s">
        <v>211</v>
      </c>
      <c r="C23" s="101" t="s">
        <v>85</v>
      </c>
      <c r="D23" s="101" t="s">
        <v>80</v>
      </c>
      <c r="E23" s="36">
        <v>110170191</v>
      </c>
    </row>
    <row r="24" spans="1:5" ht="13.8" x14ac:dyDescent="0.25">
      <c r="A24" s="3">
        <f t="shared" si="0"/>
        <v>23</v>
      </c>
      <c r="B24" s="101" t="str">
        <f>'[1]Programa 894-00'!G9</f>
        <v xml:space="preserve">Blanco </v>
      </c>
      <c r="C24" s="101" t="str">
        <f>'[1]Programa 894-00'!H9</f>
        <v>Pocasangre</v>
      </c>
      <c r="D24" s="101" t="str">
        <f>'[1]Programa 894-00'!I9</f>
        <v>Katherine</v>
      </c>
      <c r="E24" s="36" t="str">
        <f>'[1]Programa 894-00'!J9</f>
        <v>01-1348-0996</v>
      </c>
    </row>
    <row r="25" spans="1:5" ht="13.8" x14ac:dyDescent="0.25">
      <c r="A25" s="3">
        <f t="shared" si="0"/>
        <v>24</v>
      </c>
      <c r="B25" s="100" t="s">
        <v>347</v>
      </c>
      <c r="C25" s="100" t="s">
        <v>174</v>
      </c>
      <c r="D25" s="100" t="s">
        <v>348</v>
      </c>
      <c r="E25" s="36" t="s">
        <v>349</v>
      </c>
    </row>
    <row r="26" spans="1:5" ht="13.8" x14ac:dyDescent="0.25">
      <c r="A26" s="3">
        <f t="shared" si="0"/>
        <v>25</v>
      </c>
      <c r="B26" s="100" t="s">
        <v>332</v>
      </c>
      <c r="C26" s="100" t="s">
        <v>417</v>
      </c>
      <c r="D26" s="100" t="s">
        <v>418</v>
      </c>
      <c r="E26" s="36" t="s">
        <v>419</v>
      </c>
    </row>
    <row r="27" spans="1:5" ht="13.8" x14ac:dyDescent="0.25">
      <c r="A27" s="3">
        <f t="shared" si="0"/>
        <v>26</v>
      </c>
      <c r="B27" s="100" t="str">
        <f>'[1]Programa 893-00'!K117</f>
        <v>Briceño</v>
      </c>
      <c r="C27" s="100" t="str">
        <f>'[1]Programa 893-00'!L117</f>
        <v>Mendoza</v>
      </c>
      <c r="D27" s="100" t="str">
        <f>'[1]Programa 893-00'!M117</f>
        <v>Elder Alonso</v>
      </c>
      <c r="E27" s="36" t="str">
        <f>'[1]Programa 893-00'!N117</f>
        <v>01-1308-0300</v>
      </c>
    </row>
    <row r="28" spans="1:5" ht="13.8" x14ac:dyDescent="0.25">
      <c r="A28" s="3">
        <f t="shared" si="0"/>
        <v>27</v>
      </c>
      <c r="B28" s="100" t="s">
        <v>315</v>
      </c>
      <c r="C28" s="100" t="s">
        <v>316</v>
      </c>
      <c r="D28" s="100" t="s">
        <v>323</v>
      </c>
      <c r="E28" s="36">
        <v>800770891</v>
      </c>
    </row>
    <row r="29" spans="1:5" ht="13.8" x14ac:dyDescent="0.25">
      <c r="A29" s="3">
        <f t="shared" si="0"/>
        <v>28</v>
      </c>
      <c r="B29" s="104" t="s">
        <v>406</v>
      </c>
      <c r="C29" s="105" t="s">
        <v>407</v>
      </c>
      <c r="D29" s="105" t="s">
        <v>408</v>
      </c>
      <c r="E29" s="125" t="str">
        <f>VLOOKUP(D29,'[1]Programa 894-00'!$I$3:$J$7,2,FALSE)</f>
        <v>01-0675-0778</v>
      </c>
    </row>
    <row r="30" spans="1:5" ht="13.8" x14ac:dyDescent="0.25">
      <c r="A30" s="3">
        <f t="shared" si="0"/>
        <v>29</v>
      </c>
      <c r="B30" s="101" t="s">
        <v>325</v>
      </c>
      <c r="C30" s="102" t="s">
        <v>206</v>
      </c>
      <c r="D30" s="102" t="s">
        <v>326</v>
      </c>
      <c r="E30" s="36">
        <v>205310980</v>
      </c>
    </row>
    <row r="31" spans="1:5" ht="13.8" x14ac:dyDescent="0.25">
      <c r="A31" s="3">
        <f t="shared" si="0"/>
        <v>30</v>
      </c>
      <c r="B31" s="100" t="s">
        <v>334</v>
      </c>
      <c r="C31" s="103" t="s">
        <v>163</v>
      </c>
      <c r="D31" s="103" t="s">
        <v>335</v>
      </c>
      <c r="E31" s="36" t="s">
        <v>438</v>
      </c>
    </row>
    <row r="32" spans="1:5" ht="13.8" x14ac:dyDescent="0.25">
      <c r="A32" s="3">
        <f t="shared" si="0"/>
        <v>31</v>
      </c>
      <c r="B32" s="100" t="str">
        <f>'[1]Programa 893-00'!K140</f>
        <v>Campos</v>
      </c>
      <c r="C32" s="103" t="str">
        <f>'[1]Programa 893-00'!L140</f>
        <v xml:space="preserve">Salazar </v>
      </c>
      <c r="D32" s="103" t="str">
        <f>'[1]Programa 893-00'!M140</f>
        <v>Martha Teresita</v>
      </c>
      <c r="E32" s="36" t="str">
        <f>'[1]Programa 893-00'!N140</f>
        <v>01-0757-0441</v>
      </c>
    </row>
    <row r="33" spans="1:5" ht="13.8" x14ac:dyDescent="0.25">
      <c r="A33" s="3">
        <f t="shared" si="0"/>
        <v>32</v>
      </c>
      <c r="B33" s="101" t="s">
        <v>61</v>
      </c>
      <c r="C33" s="101" t="s">
        <v>62</v>
      </c>
      <c r="D33" s="101" t="s">
        <v>60</v>
      </c>
      <c r="E33" s="36" t="s">
        <v>340</v>
      </c>
    </row>
    <row r="34" spans="1:5" ht="13.8" x14ac:dyDescent="0.25">
      <c r="A34" s="3">
        <f t="shared" si="0"/>
        <v>33</v>
      </c>
      <c r="B34" s="106" t="s">
        <v>288</v>
      </c>
      <c r="C34" s="106" t="s">
        <v>289</v>
      </c>
      <c r="D34" s="106" t="s">
        <v>290</v>
      </c>
      <c r="E34" s="36">
        <v>602960727</v>
      </c>
    </row>
    <row r="35" spans="1:5" ht="13.8" x14ac:dyDescent="0.25">
      <c r="A35" s="3">
        <f t="shared" si="0"/>
        <v>34</v>
      </c>
      <c r="B35" s="106" t="str">
        <f>'[1]Programa 893-00'!K116</f>
        <v>Cantillo</v>
      </c>
      <c r="C35" s="106" t="str">
        <f>'[1]Programa 893-00'!L116</f>
        <v>Gamboa</v>
      </c>
      <c r="D35" s="106" t="str">
        <f>'[1]Programa 893-00'!M116</f>
        <v>Raquel Jazmin</v>
      </c>
      <c r="E35" s="36" t="str">
        <f>'[1]Programa 893-00'!N116</f>
        <v>03-0458-0600</v>
      </c>
    </row>
    <row r="36" spans="1:5" ht="13.8" x14ac:dyDescent="0.25">
      <c r="A36" s="3">
        <f t="shared" si="0"/>
        <v>35</v>
      </c>
      <c r="B36" s="101" t="s">
        <v>402</v>
      </c>
      <c r="C36" s="101" t="s">
        <v>163</v>
      </c>
      <c r="D36" s="101" t="s">
        <v>403</v>
      </c>
      <c r="E36" s="36" t="s">
        <v>404</v>
      </c>
    </row>
    <row r="37" spans="1:5" ht="13.8" x14ac:dyDescent="0.25">
      <c r="A37" s="3">
        <f t="shared" si="0"/>
        <v>36</v>
      </c>
      <c r="B37" s="100" t="s">
        <v>443</v>
      </c>
      <c r="C37" s="103" t="s">
        <v>444</v>
      </c>
      <c r="D37" s="103" t="s">
        <v>445</v>
      </c>
      <c r="E37" s="36" t="s">
        <v>446</v>
      </c>
    </row>
    <row r="38" spans="1:5" ht="13.8" x14ac:dyDescent="0.25">
      <c r="A38" s="3">
        <f t="shared" si="0"/>
        <v>37</v>
      </c>
      <c r="B38" s="101" t="str">
        <f>'[1]Programa 893-00'!K10</f>
        <v>Castro</v>
      </c>
      <c r="C38" s="101" t="str">
        <f>'[1]Programa 893-00'!L10</f>
        <v>Arce</v>
      </c>
      <c r="D38" s="101" t="str">
        <f>'[1]Programa 893-00'!M10</f>
        <v xml:space="preserve">Carlos Andrés </v>
      </c>
      <c r="E38" s="36" t="str">
        <f>'[1]Programa 893-00'!N10</f>
        <v>02-0629-0882</v>
      </c>
    </row>
    <row r="39" spans="1:5" ht="13.8" x14ac:dyDescent="0.25">
      <c r="A39" s="3">
        <f t="shared" si="0"/>
        <v>38</v>
      </c>
      <c r="B39" s="101" t="s">
        <v>317</v>
      </c>
      <c r="C39" s="101" t="s">
        <v>318</v>
      </c>
      <c r="D39" s="101" t="s">
        <v>320</v>
      </c>
      <c r="E39" s="36">
        <v>111360345</v>
      </c>
    </row>
    <row r="40" spans="1:5" ht="13.8" x14ac:dyDescent="0.25">
      <c r="A40" s="3">
        <f t="shared" si="0"/>
        <v>39</v>
      </c>
      <c r="B40" s="101" t="s">
        <v>71</v>
      </c>
      <c r="C40" s="101" t="s">
        <v>102</v>
      </c>
      <c r="D40" s="101" t="s">
        <v>185</v>
      </c>
      <c r="E40" s="36">
        <v>109820403</v>
      </c>
    </row>
    <row r="41" spans="1:5" ht="13.8" x14ac:dyDescent="0.25">
      <c r="A41" s="3">
        <f t="shared" si="0"/>
        <v>40</v>
      </c>
      <c r="B41" s="100" t="s">
        <v>155</v>
      </c>
      <c r="C41" s="100" t="s">
        <v>43</v>
      </c>
      <c r="D41" s="100" t="s">
        <v>154</v>
      </c>
      <c r="E41" s="36">
        <v>401190702</v>
      </c>
    </row>
    <row r="42" spans="1:5" ht="13.8" x14ac:dyDescent="0.25">
      <c r="A42" s="3">
        <f t="shared" si="0"/>
        <v>41</v>
      </c>
      <c r="B42" s="103" t="s">
        <v>155</v>
      </c>
      <c r="C42" s="100" t="s">
        <v>420</v>
      </c>
      <c r="D42" s="100" t="s">
        <v>421</v>
      </c>
      <c r="E42" s="36" t="s">
        <v>422</v>
      </c>
    </row>
    <row r="43" spans="1:5" ht="13.8" x14ac:dyDescent="0.25">
      <c r="A43" s="3">
        <f t="shared" si="0"/>
        <v>42</v>
      </c>
      <c r="B43" s="101" t="s">
        <v>73</v>
      </c>
      <c r="C43" s="101" t="s">
        <v>74</v>
      </c>
      <c r="D43" s="101" t="s">
        <v>72</v>
      </c>
      <c r="E43" s="36">
        <v>109760292</v>
      </c>
    </row>
    <row r="44" spans="1:5" ht="13.8" x14ac:dyDescent="0.25">
      <c r="A44" s="3">
        <f t="shared" si="0"/>
        <v>43</v>
      </c>
      <c r="B44" s="101" t="s">
        <v>450</v>
      </c>
      <c r="C44" s="101" t="s">
        <v>83</v>
      </c>
      <c r="D44" s="101" t="s">
        <v>297</v>
      </c>
      <c r="E44" s="36" t="s">
        <v>451</v>
      </c>
    </row>
    <row r="45" spans="1:5" ht="13.8" x14ac:dyDescent="0.25">
      <c r="A45" s="3">
        <f t="shared" si="0"/>
        <v>44</v>
      </c>
      <c r="B45" s="101" t="s">
        <v>99</v>
      </c>
      <c r="C45" s="101" t="s">
        <v>136</v>
      </c>
      <c r="D45" s="101" t="s">
        <v>135</v>
      </c>
      <c r="E45" s="36">
        <v>109980536</v>
      </c>
    </row>
    <row r="46" spans="1:5" ht="13.8" x14ac:dyDescent="0.25">
      <c r="A46" s="3">
        <f t="shared" si="0"/>
        <v>45</v>
      </c>
      <c r="B46" s="101" t="str">
        <f>'[1]Programa 893-00'!K11</f>
        <v>Cortes</v>
      </c>
      <c r="C46" s="101" t="str">
        <f>'[1]Programa 893-00'!L11</f>
        <v>Leiton</v>
      </c>
      <c r="D46" s="101" t="str">
        <f>'[1]Programa 893-00'!M11</f>
        <v>Anabelle</v>
      </c>
      <c r="E46" s="36">
        <f>'[1]Programa 893-00'!N11</f>
        <v>401340636</v>
      </c>
    </row>
    <row r="47" spans="1:5" ht="13.8" x14ac:dyDescent="0.25">
      <c r="A47" s="3">
        <f t="shared" si="0"/>
        <v>46</v>
      </c>
      <c r="B47" s="101" t="s">
        <v>432</v>
      </c>
      <c r="C47" s="101" t="s">
        <v>433</v>
      </c>
      <c r="D47" s="101" t="s">
        <v>431</v>
      </c>
      <c r="E47" s="36" t="s">
        <v>339</v>
      </c>
    </row>
    <row r="48" spans="1:5" ht="13.8" x14ac:dyDescent="0.25">
      <c r="A48" s="3">
        <f t="shared" si="0"/>
        <v>47</v>
      </c>
      <c r="B48" s="101" t="s">
        <v>64</v>
      </c>
      <c r="C48" s="101" t="s">
        <v>65</v>
      </c>
      <c r="D48" s="101" t="s">
        <v>63</v>
      </c>
      <c r="E48" s="36">
        <v>203800274</v>
      </c>
    </row>
    <row r="49" spans="1:6" ht="13.8" x14ac:dyDescent="0.25">
      <c r="A49" s="3">
        <f t="shared" si="0"/>
        <v>48</v>
      </c>
      <c r="B49" s="101" t="s">
        <v>143</v>
      </c>
      <c r="C49" s="101" t="s">
        <v>57</v>
      </c>
      <c r="D49" s="101" t="s">
        <v>180</v>
      </c>
      <c r="E49" s="36">
        <v>110820029</v>
      </c>
    </row>
    <row r="50" spans="1:6" ht="13.8" x14ac:dyDescent="0.25">
      <c r="A50" s="3">
        <f t="shared" si="0"/>
        <v>49</v>
      </c>
      <c r="B50" s="101" t="s">
        <v>82</v>
      </c>
      <c r="C50" s="101" t="s">
        <v>164</v>
      </c>
      <c r="D50" s="101" t="s">
        <v>319</v>
      </c>
      <c r="E50" s="36">
        <v>302930108</v>
      </c>
    </row>
    <row r="51" spans="1:6" ht="13.8" x14ac:dyDescent="0.25">
      <c r="A51" s="3">
        <f t="shared" si="0"/>
        <v>50</v>
      </c>
      <c r="B51" s="101" t="s">
        <v>294</v>
      </c>
      <c r="C51" s="101" t="s">
        <v>295</v>
      </c>
      <c r="D51" s="101" t="s">
        <v>296</v>
      </c>
      <c r="E51" s="36">
        <v>900940728</v>
      </c>
    </row>
    <row r="52" spans="1:6" ht="13.8" x14ac:dyDescent="0.25">
      <c r="A52" s="3">
        <f t="shared" si="0"/>
        <v>51</v>
      </c>
      <c r="B52" s="101" t="str">
        <f>'[1]Programa 893-00'!K193</f>
        <v>Bermudez</v>
      </c>
      <c r="C52" s="101" t="str">
        <f>'[1]Programa 893-00'!L193</f>
        <v>Rodríguez</v>
      </c>
      <c r="D52" s="101" t="str">
        <f>'[1]Programa 893-00'!M193</f>
        <v>Cinthia Yanett</v>
      </c>
      <c r="E52" s="36">
        <f>'[1]Programa 893-00'!N193</f>
        <v>602840420</v>
      </c>
    </row>
    <row r="53" spans="1:6" ht="13.8" x14ac:dyDescent="0.25">
      <c r="A53" s="3">
        <f t="shared" si="0"/>
        <v>52</v>
      </c>
      <c r="B53" s="100" t="s">
        <v>88</v>
      </c>
      <c r="C53" s="100" t="s">
        <v>89</v>
      </c>
      <c r="D53" s="100" t="s">
        <v>87</v>
      </c>
      <c r="E53" s="36">
        <v>107760779</v>
      </c>
    </row>
    <row r="54" spans="1:6" ht="13.8" x14ac:dyDescent="0.25">
      <c r="A54" s="3">
        <f t="shared" si="0"/>
        <v>53</v>
      </c>
      <c r="B54" s="100" t="s">
        <v>385</v>
      </c>
      <c r="C54" s="100" t="s">
        <v>291</v>
      </c>
      <c r="D54" s="100" t="s">
        <v>409</v>
      </c>
      <c r="E54" s="36" t="s">
        <v>411</v>
      </c>
    </row>
    <row r="55" spans="1:6" ht="13.8" x14ac:dyDescent="0.25">
      <c r="A55" s="3">
        <f t="shared" si="0"/>
        <v>54</v>
      </c>
      <c r="B55" s="100" t="s">
        <v>53</v>
      </c>
      <c r="C55" s="100" t="s">
        <v>54</v>
      </c>
      <c r="D55" s="100" t="s">
        <v>52</v>
      </c>
      <c r="E55" s="36">
        <v>106010396</v>
      </c>
    </row>
    <row r="56" spans="1:6" ht="13.8" x14ac:dyDescent="0.25">
      <c r="A56" s="3">
        <f t="shared" si="0"/>
        <v>55</v>
      </c>
      <c r="B56" s="100" t="s">
        <v>53</v>
      </c>
      <c r="C56" s="103" t="s">
        <v>435</v>
      </c>
      <c r="D56" s="103" t="s">
        <v>436</v>
      </c>
      <c r="E56" s="36" t="s">
        <v>437</v>
      </c>
    </row>
    <row r="57" spans="1:6" ht="13.8" x14ac:dyDescent="0.25">
      <c r="A57" s="3">
        <f t="shared" si="0"/>
        <v>56</v>
      </c>
      <c r="B57" s="101" t="s">
        <v>77</v>
      </c>
      <c r="C57" s="101" t="s">
        <v>191</v>
      </c>
      <c r="D57" s="101" t="s">
        <v>190</v>
      </c>
      <c r="E57" s="36">
        <v>111830602</v>
      </c>
    </row>
    <row r="58" spans="1:6" ht="13.8" x14ac:dyDescent="0.25">
      <c r="A58" s="3">
        <f t="shared" si="0"/>
        <v>57</v>
      </c>
      <c r="B58" s="106" t="s">
        <v>361</v>
      </c>
      <c r="C58" s="106" t="s">
        <v>210</v>
      </c>
      <c r="D58" s="106" t="s">
        <v>362</v>
      </c>
      <c r="E58" s="36" t="s">
        <v>363</v>
      </c>
    </row>
    <row r="59" spans="1:6" ht="13.8" x14ac:dyDescent="0.25">
      <c r="A59" s="3">
        <f t="shared" si="0"/>
        <v>58</v>
      </c>
      <c r="B59" s="103" t="s">
        <v>447</v>
      </c>
      <c r="C59" s="100" t="s">
        <v>43</v>
      </c>
      <c r="D59" s="100" t="s">
        <v>448</v>
      </c>
      <c r="E59" s="36" t="s">
        <v>449</v>
      </c>
    </row>
    <row r="60" spans="1:6" ht="13.8" x14ac:dyDescent="0.25">
      <c r="A60" s="3">
        <f t="shared" si="0"/>
        <v>59</v>
      </c>
      <c r="B60" s="101" t="s">
        <v>94</v>
      </c>
      <c r="C60" s="101" t="s">
        <v>126</v>
      </c>
      <c r="D60" s="101" t="s">
        <v>125</v>
      </c>
      <c r="E60" s="36">
        <v>701130369</v>
      </c>
    </row>
    <row r="61" spans="1:6" ht="13.8" x14ac:dyDescent="0.25">
      <c r="A61" s="3">
        <f t="shared" si="0"/>
        <v>60</v>
      </c>
      <c r="B61" s="101" t="s">
        <v>275</v>
      </c>
      <c r="C61" s="102" t="s">
        <v>276</v>
      </c>
      <c r="D61" s="102" t="s">
        <v>277</v>
      </c>
      <c r="E61" s="36" t="s">
        <v>278</v>
      </c>
    </row>
    <row r="62" spans="1:6" ht="13.8" x14ac:dyDescent="0.25">
      <c r="A62" s="3">
        <f t="shared" si="0"/>
        <v>61</v>
      </c>
      <c r="B62" s="101" t="str">
        <f>'[1]Programa 893-00'!K159</f>
        <v xml:space="preserve">González </v>
      </c>
      <c r="C62" s="101" t="str">
        <f>'[1]Programa 893-00'!L159</f>
        <v>Gallego</v>
      </c>
      <c r="D62" s="101" t="str">
        <f>'[1]Programa 893-00'!M159</f>
        <v>Gustavo</v>
      </c>
      <c r="E62" s="36" t="str">
        <f>'[1]Programa 893-00'!N159</f>
        <v>1-1183-0471</v>
      </c>
      <c r="F62" s="27"/>
    </row>
    <row r="63" spans="1:6" ht="13.8" x14ac:dyDescent="0.25">
      <c r="A63" s="3">
        <f t="shared" si="0"/>
        <v>62</v>
      </c>
      <c r="B63" s="101" t="s">
        <v>327</v>
      </c>
      <c r="C63" s="101" t="s">
        <v>158</v>
      </c>
      <c r="D63" s="101" t="s">
        <v>328</v>
      </c>
      <c r="E63" s="36">
        <v>110720312</v>
      </c>
    </row>
    <row r="64" spans="1:6" ht="13.8" x14ac:dyDescent="0.25">
      <c r="A64" s="3">
        <f t="shared" si="0"/>
        <v>63</v>
      </c>
      <c r="B64" s="101" t="s">
        <v>358</v>
      </c>
      <c r="C64" s="101" t="s">
        <v>308</v>
      </c>
      <c r="D64" s="101" t="s">
        <v>359</v>
      </c>
      <c r="E64" s="36" t="s">
        <v>360</v>
      </c>
    </row>
    <row r="65" spans="1:6" ht="13.8" x14ac:dyDescent="0.25">
      <c r="A65" s="3">
        <f t="shared" si="0"/>
        <v>64</v>
      </c>
      <c r="B65" s="101" t="str">
        <f>'[1]Programa 893-00'!K125</f>
        <v>Gutiérrez</v>
      </c>
      <c r="C65" s="101" t="str">
        <f>'[1]Programa 893-00'!L125</f>
        <v>Aguilar</v>
      </c>
      <c r="D65" s="101" t="str">
        <f>'[1]Programa 893-00'!M125</f>
        <v>Marco Vinicio</v>
      </c>
      <c r="E65" s="36">
        <f>'[1]Programa 893-00'!N125</f>
        <v>107910082</v>
      </c>
    </row>
    <row r="66" spans="1:6" ht="13.8" x14ac:dyDescent="0.25">
      <c r="A66" s="3">
        <f t="shared" si="0"/>
        <v>65</v>
      </c>
      <c r="B66" s="100" t="s">
        <v>280</v>
      </c>
      <c r="C66" s="103" t="s">
        <v>102</v>
      </c>
      <c r="D66" s="103" t="s">
        <v>281</v>
      </c>
      <c r="E66" s="36">
        <v>109740898</v>
      </c>
      <c r="F66" s="27"/>
    </row>
    <row r="67" spans="1:6" ht="13.8" x14ac:dyDescent="0.25">
      <c r="A67" s="3">
        <f t="shared" si="0"/>
        <v>66</v>
      </c>
      <c r="B67" s="101" t="str">
        <f>'[1]Programa 894-00'!G10</f>
        <v xml:space="preserve">Echeverria </v>
      </c>
      <c r="C67" s="101" t="str">
        <f>'[1]Programa 894-00'!H10</f>
        <v>Rámirez</v>
      </c>
      <c r="D67" s="101" t="str">
        <f>'[1]Programa 894-00'!I10</f>
        <v xml:space="preserve">Adrian Antonio </v>
      </c>
      <c r="E67" s="36" t="str">
        <f>'[1]Programa 894-00'!J10</f>
        <v>01-1261-0212</v>
      </c>
      <c r="F67" s="27"/>
    </row>
    <row r="68" spans="1:6" ht="13.8" x14ac:dyDescent="0.25">
      <c r="A68" s="3">
        <f t="shared" ref="A68:A131" si="1">A67+1</f>
        <v>67</v>
      </c>
      <c r="B68" s="101" t="str">
        <f>'[1]Programa 893-00'!K169</f>
        <v>Guzmán</v>
      </c>
      <c r="C68" s="101" t="str">
        <f>'[1]Programa 893-00'!L169</f>
        <v>Rojas</v>
      </c>
      <c r="D68" s="101" t="str">
        <f>'[1]Programa 893-00'!M169</f>
        <v>Beatriz</v>
      </c>
      <c r="E68" s="36" t="str">
        <f>'[1]Programa 893-00'!N169</f>
        <v>1-1101-0208</v>
      </c>
    </row>
    <row r="69" spans="1:6" ht="13.8" x14ac:dyDescent="0.25">
      <c r="A69" s="3">
        <f t="shared" si="1"/>
        <v>68</v>
      </c>
      <c r="B69" s="100" t="s">
        <v>413</v>
      </c>
      <c r="C69" s="100" t="s">
        <v>414</v>
      </c>
      <c r="D69" s="100" t="s">
        <v>415</v>
      </c>
      <c r="E69" s="36" t="s">
        <v>416</v>
      </c>
    </row>
    <row r="70" spans="1:6" ht="13.8" x14ac:dyDescent="0.25">
      <c r="A70" s="3">
        <f t="shared" si="1"/>
        <v>69</v>
      </c>
      <c r="B70" s="101" t="s">
        <v>206</v>
      </c>
      <c r="C70" s="102" t="s">
        <v>291</v>
      </c>
      <c r="D70" s="102" t="s">
        <v>292</v>
      </c>
      <c r="E70" s="36">
        <v>203340820</v>
      </c>
    </row>
    <row r="71" spans="1:6" ht="13.8" x14ac:dyDescent="0.25">
      <c r="A71" s="3">
        <f t="shared" si="1"/>
        <v>70</v>
      </c>
      <c r="B71" s="102" t="s">
        <v>282</v>
      </c>
      <c r="C71" s="102" t="s">
        <v>283</v>
      </c>
      <c r="D71" s="102" t="s">
        <v>284</v>
      </c>
      <c r="E71" s="36">
        <v>112090757</v>
      </c>
    </row>
    <row r="72" spans="1:6" ht="13.8" x14ac:dyDescent="0.25">
      <c r="A72" s="3">
        <f t="shared" si="1"/>
        <v>71</v>
      </c>
      <c r="B72" s="102" t="str">
        <f>'[1]Programa 893-00'!K147</f>
        <v>Leon</v>
      </c>
      <c r="C72" s="102" t="str">
        <f>'[1]Programa 893-00'!L147</f>
        <v>Jimenez</v>
      </c>
      <c r="D72" s="102" t="str">
        <f>'[1]Programa 893-00'!M147</f>
        <v>Gustavo Adolfo</v>
      </c>
      <c r="E72" s="36" t="str">
        <f>'[1]Programa 893-00'!N147</f>
        <v>04-0162-0473</v>
      </c>
    </row>
    <row r="73" spans="1:6" ht="13.8" x14ac:dyDescent="0.25">
      <c r="A73" s="3">
        <f t="shared" si="1"/>
        <v>72</v>
      </c>
      <c r="B73" s="101" t="s">
        <v>188</v>
      </c>
      <c r="C73" s="101" t="s">
        <v>189</v>
      </c>
      <c r="D73" s="101" t="s">
        <v>187</v>
      </c>
      <c r="E73" s="36">
        <v>110250727</v>
      </c>
    </row>
    <row r="74" spans="1:6" ht="13.8" x14ac:dyDescent="0.25">
      <c r="A74" s="3">
        <f t="shared" si="1"/>
        <v>73</v>
      </c>
      <c r="B74" s="101" t="s">
        <v>188</v>
      </c>
      <c r="C74" s="101" t="s">
        <v>170</v>
      </c>
      <c r="D74" s="101" t="s">
        <v>303</v>
      </c>
      <c r="E74" s="36">
        <v>110680506</v>
      </c>
    </row>
    <row r="75" spans="1:6" ht="13.8" x14ac:dyDescent="0.25">
      <c r="A75" s="3">
        <f t="shared" si="1"/>
        <v>74</v>
      </c>
      <c r="B75" s="100" t="s">
        <v>228</v>
      </c>
      <c r="C75" s="100" t="s">
        <v>229</v>
      </c>
      <c r="D75" s="100" t="s">
        <v>227</v>
      </c>
      <c r="E75" s="36">
        <v>601310961</v>
      </c>
    </row>
    <row r="76" spans="1:6" ht="13.8" x14ac:dyDescent="0.25">
      <c r="A76" s="3">
        <f t="shared" si="1"/>
        <v>75</v>
      </c>
      <c r="B76" s="101" t="s">
        <v>193</v>
      </c>
      <c r="C76" s="101" t="s">
        <v>83</v>
      </c>
      <c r="D76" s="101" t="s">
        <v>192</v>
      </c>
      <c r="E76" s="36">
        <v>303860551</v>
      </c>
    </row>
    <row r="77" spans="1:6" ht="13.8" x14ac:dyDescent="0.25">
      <c r="A77" s="3">
        <f t="shared" si="1"/>
        <v>76</v>
      </c>
      <c r="B77" s="101" t="s">
        <v>440</v>
      </c>
      <c r="C77" s="101" t="s">
        <v>98</v>
      </c>
      <c r="D77" s="101" t="s">
        <v>97</v>
      </c>
      <c r="E77" s="36">
        <v>205070103</v>
      </c>
    </row>
    <row r="78" spans="1:6" ht="13.8" x14ac:dyDescent="0.25">
      <c r="A78" s="3">
        <f t="shared" si="1"/>
        <v>77</v>
      </c>
      <c r="B78" s="104" t="s">
        <v>400</v>
      </c>
      <c r="C78" s="105" t="s">
        <v>43</v>
      </c>
      <c r="D78" s="105" t="s">
        <v>401</v>
      </c>
      <c r="E78" s="36" t="str">
        <f>VLOOKUP(D78,'[1]Programa 894-00'!$I$3:$J$7,2,FALSE)</f>
        <v>08-0097-0656</v>
      </c>
    </row>
    <row r="79" spans="1:6" ht="13.8" x14ac:dyDescent="0.25">
      <c r="A79" s="3">
        <f t="shared" si="1"/>
        <v>78</v>
      </c>
      <c r="B79" s="101" t="s">
        <v>369</v>
      </c>
      <c r="C79" s="101" t="s">
        <v>370</v>
      </c>
      <c r="D79" s="101" t="s">
        <v>371</v>
      </c>
      <c r="E79" s="36" t="s">
        <v>372</v>
      </c>
    </row>
    <row r="80" spans="1:6" ht="13.8" x14ac:dyDescent="0.25">
      <c r="A80" s="3">
        <f t="shared" si="1"/>
        <v>79</v>
      </c>
      <c r="B80" s="101" t="str">
        <f>'[1]Programa 893-00'!K145</f>
        <v>Mendez</v>
      </c>
      <c r="C80" s="101" t="str">
        <f>'[1]Programa 893-00'!L145</f>
        <v>Avendaño</v>
      </c>
      <c r="D80" s="101" t="str">
        <f>'[1]Programa 893-00'!M145</f>
        <v>Paola del Carmén</v>
      </c>
      <c r="E80" s="36">
        <f>'[1]Programa 893-00'!N145</f>
        <v>401720813</v>
      </c>
    </row>
    <row r="81" spans="1:5" ht="13.8" x14ac:dyDescent="0.25">
      <c r="A81" s="3">
        <f t="shared" si="1"/>
        <v>80</v>
      </c>
      <c r="B81" s="101" t="str">
        <f>'[1]Programa 893-00'!K12</f>
        <v xml:space="preserve">Mejia </v>
      </c>
      <c r="C81" s="101" t="str">
        <f>'[1]Programa 893-00'!L12</f>
        <v>García</v>
      </c>
      <c r="D81" s="101" t="str">
        <f>'[1]Programa 893-00'!M12</f>
        <v>Michelle Dayanna</v>
      </c>
      <c r="E81" s="36">
        <f>'[1]Programa 893-00'!N12</f>
        <v>115920818</v>
      </c>
    </row>
    <row r="82" spans="1:5" ht="13.8" x14ac:dyDescent="0.25">
      <c r="A82" s="3">
        <f t="shared" si="1"/>
        <v>81</v>
      </c>
      <c r="B82" s="101" t="s">
        <v>379</v>
      </c>
      <c r="C82" s="101" t="s">
        <v>380</v>
      </c>
      <c r="D82" s="101" t="s">
        <v>95</v>
      </c>
      <c r="E82" s="36" t="s">
        <v>381</v>
      </c>
    </row>
    <row r="83" spans="1:5" ht="13.8" x14ac:dyDescent="0.25">
      <c r="A83" s="3">
        <f t="shared" si="1"/>
        <v>82</v>
      </c>
      <c r="B83" s="100" t="s">
        <v>112</v>
      </c>
      <c r="C83" s="100" t="s">
        <v>165</v>
      </c>
      <c r="D83" s="100" t="s">
        <v>293</v>
      </c>
      <c r="E83" s="36">
        <v>109780882</v>
      </c>
    </row>
    <row r="84" spans="1:5" ht="13.8" x14ac:dyDescent="0.25">
      <c r="A84" s="3">
        <f t="shared" si="1"/>
        <v>83</v>
      </c>
      <c r="B84" s="101" t="s">
        <v>112</v>
      </c>
      <c r="C84" s="101" t="s">
        <v>113</v>
      </c>
      <c r="D84" s="101" t="s">
        <v>111</v>
      </c>
      <c r="E84" s="36">
        <v>110560072</v>
      </c>
    </row>
    <row r="85" spans="1:5" ht="13.8" x14ac:dyDescent="0.25">
      <c r="A85" s="3">
        <f t="shared" si="1"/>
        <v>84</v>
      </c>
      <c r="B85" s="101" t="s">
        <v>112</v>
      </c>
      <c r="C85" s="101" t="s">
        <v>184</v>
      </c>
      <c r="D85" s="101" t="s">
        <v>183</v>
      </c>
      <c r="E85" s="36">
        <v>205470792</v>
      </c>
    </row>
    <row r="86" spans="1:5" ht="13.8" x14ac:dyDescent="0.25">
      <c r="A86" s="3">
        <f t="shared" si="1"/>
        <v>85</v>
      </c>
      <c r="B86" s="101" t="s">
        <v>209</v>
      </c>
      <c r="C86" s="101" t="s">
        <v>210</v>
      </c>
      <c r="D86" s="101" t="s">
        <v>307</v>
      </c>
      <c r="E86" s="36">
        <v>112900496</v>
      </c>
    </row>
    <row r="87" spans="1:5" ht="13.8" x14ac:dyDescent="0.25">
      <c r="A87" s="3">
        <f t="shared" si="1"/>
        <v>86</v>
      </c>
      <c r="B87" s="103" t="s">
        <v>209</v>
      </c>
      <c r="C87" s="103" t="s">
        <v>350</v>
      </c>
      <c r="D87" s="103" t="s">
        <v>351</v>
      </c>
      <c r="E87" s="36" t="s">
        <v>352</v>
      </c>
    </row>
    <row r="88" spans="1:5" ht="13.8" x14ac:dyDescent="0.25">
      <c r="A88" s="3">
        <f t="shared" si="1"/>
        <v>87</v>
      </c>
      <c r="B88" s="101" t="s">
        <v>223</v>
      </c>
      <c r="C88" s="101" t="s">
        <v>224</v>
      </c>
      <c r="D88" s="101" t="s">
        <v>222</v>
      </c>
      <c r="E88" s="36">
        <v>108950112</v>
      </c>
    </row>
    <row r="89" spans="1:5" ht="13.8" x14ac:dyDescent="0.25">
      <c r="A89" s="3">
        <f t="shared" si="1"/>
        <v>88</v>
      </c>
      <c r="B89" s="101" t="str">
        <f>'[1]Programa 893-00'!K74</f>
        <v xml:space="preserve">Mora </v>
      </c>
      <c r="C89" s="101" t="str">
        <f>'[1]Programa 893-00'!L74</f>
        <v>Salguero</v>
      </c>
      <c r="D89" s="101" t="str">
        <f>'[1]Programa 893-00'!M74</f>
        <v>Christoper</v>
      </c>
      <c r="E89" s="36" t="str">
        <f>'[1]Programa 893-00'!N74</f>
        <v>01-1059-0013</v>
      </c>
    </row>
    <row r="90" spans="1:5" ht="13.8" x14ac:dyDescent="0.25">
      <c r="A90" s="3">
        <f t="shared" si="1"/>
        <v>89</v>
      </c>
      <c r="B90" s="101" t="s">
        <v>285</v>
      </c>
      <c r="C90" s="101" t="s">
        <v>286</v>
      </c>
      <c r="D90" s="101" t="s">
        <v>287</v>
      </c>
      <c r="E90" s="36">
        <v>111700718</v>
      </c>
    </row>
    <row r="91" spans="1:5" ht="13.8" x14ac:dyDescent="0.25">
      <c r="A91" s="3">
        <f t="shared" si="1"/>
        <v>90</v>
      </c>
      <c r="B91" s="101" t="str">
        <f>'[1]Programa 893-00'!K115</f>
        <v>Mora</v>
      </c>
      <c r="C91" s="101" t="str">
        <f>'[1]Programa 893-00'!L115</f>
        <v xml:space="preserve">Reyes </v>
      </c>
      <c r="D91" s="101" t="str">
        <f>'[1]Programa 893-00'!M115</f>
        <v>Edgar Alberto</v>
      </c>
      <c r="E91" s="36" t="str">
        <f>'[1]Programa 893-00'!N115</f>
        <v>01-0878-0675</v>
      </c>
    </row>
    <row r="92" spans="1:5" ht="13.8" x14ac:dyDescent="0.25">
      <c r="A92" s="3">
        <f t="shared" si="1"/>
        <v>91</v>
      </c>
      <c r="B92" s="101" t="s">
        <v>410</v>
      </c>
      <c r="C92" s="101" t="s">
        <v>313</v>
      </c>
      <c r="D92" s="101" t="s">
        <v>314</v>
      </c>
      <c r="E92" s="36">
        <v>109950646</v>
      </c>
    </row>
    <row r="93" spans="1:5" ht="13.8" x14ac:dyDescent="0.25">
      <c r="A93" s="3">
        <f t="shared" si="1"/>
        <v>92</v>
      </c>
      <c r="B93" s="101" t="s">
        <v>91</v>
      </c>
      <c r="C93" s="101" t="s">
        <v>48</v>
      </c>
      <c r="D93" s="101" t="s">
        <v>90</v>
      </c>
      <c r="E93" s="36">
        <v>110100144</v>
      </c>
    </row>
    <row r="94" spans="1:5" ht="13.8" x14ac:dyDescent="0.25">
      <c r="A94" s="3">
        <f t="shared" si="1"/>
        <v>93</v>
      </c>
      <c r="B94" s="101" t="s">
        <v>459</v>
      </c>
      <c r="C94" s="101" t="s">
        <v>463</v>
      </c>
      <c r="D94" s="101" t="s">
        <v>460</v>
      </c>
      <c r="E94" s="36" t="str">
        <f>VLOOKUP(D94,'[1]Programa 894-00'!$I$3:$J$7,2,FALSE)</f>
        <v>01-0908-0382</v>
      </c>
    </row>
    <row r="95" spans="1:5" ht="13.8" x14ac:dyDescent="0.25">
      <c r="A95" s="3">
        <f t="shared" si="1"/>
        <v>94</v>
      </c>
      <c r="B95" s="101" t="s">
        <v>312</v>
      </c>
      <c r="C95" s="101" t="s">
        <v>274</v>
      </c>
      <c r="D95" s="101" t="s">
        <v>299</v>
      </c>
      <c r="E95" s="36">
        <v>401250701</v>
      </c>
    </row>
    <row r="96" spans="1:5" ht="13.8" x14ac:dyDescent="0.25">
      <c r="A96" s="3">
        <f t="shared" si="1"/>
        <v>95</v>
      </c>
      <c r="B96" s="101" t="s">
        <v>176</v>
      </c>
      <c r="C96" s="101" t="s">
        <v>113</v>
      </c>
      <c r="D96" s="101" t="s">
        <v>175</v>
      </c>
      <c r="E96" s="36">
        <v>112700170</v>
      </c>
    </row>
    <row r="97" spans="1:5" ht="13.8" x14ac:dyDescent="0.25">
      <c r="A97" s="3">
        <f t="shared" si="1"/>
        <v>96</v>
      </c>
      <c r="B97" s="101" t="str">
        <f>'[1]Programa 894-00'!G8</f>
        <v>Oviedo</v>
      </c>
      <c r="C97" s="101" t="str">
        <f>'[1]Programa 894-00'!H8</f>
        <v>Segura</v>
      </c>
      <c r="D97" s="101" t="str">
        <f>'[1]Programa 894-00'!I8</f>
        <v>José Francisco</v>
      </c>
      <c r="E97" s="36" t="str">
        <f>'[1]Programa 894-00'!J8</f>
        <v>01-0955-0431</v>
      </c>
    </row>
    <row r="98" spans="1:5" ht="15" customHeight="1" x14ac:dyDescent="0.25">
      <c r="A98" s="3">
        <f t="shared" si="1"/>
        <v>97</v>
      </c>
      <c r="B98" s="101" t="str">
        <f>'[1]Programa 893-00'!K79</f>
        <v>Pacheco</v>
      </c>
      <c r="C98" s="101" t="str">
        <f>'[1]Programa 893-00'!L79</f>
        <v>Araya</v>
      </c>
      <c r="D98" s="101" t="str">
        <f>'[1]Programa 893-00'!M79</f>
        <v>Sander</v>
      </c>
      <c r="E98" s="36">
        <f>'[1]Programa 893-00'!N79</f>
        <v>106210585</v>
      </c>
    </row>
    <row r="99" spans="1:5" ht="13.8" x14ac:dyDescent="0.25">
      <c r="A99" s="3">
        <f t="shared" si="1"/>
        <v>98</v>
      </c>
      <c r="B99" s="101" t="s">
        <v>309</v>
      </c>
      <c r="C99" s="101" t="s">
        <v>310</v>
      </c>
      <c r="D99" s="101" t="s">
        <v>311</v>
      </c>
      <c r="E99" s="36">
        <v>111660513</v>
      </c>
    </row>
    <row r="100" spans="1:5" ht="13.8" x14ac:dyDescent="0.25">
      <c r="A100" s="3">
        <f t="shared" si="1"/>
        <v>99</v>
      </c>
      <c r="B100" s="101" t="s">
        <v>213</v>
      </c>
      <c r="C100" s="101" t="s">
        <v>214</v>
      </c>
      <c r="D100" s="101" t="s">
        <v>122</v>
      </c>
      <c r="E100" s="36">
        <v>109000675</v>
      </c>
    </row>
    <row r="101" spans="1:5" ht="13.8" x14ac:dyDescent="0.25">
      <c r="A101" s="3">
        <f t="shared" si="1"/>
        <v>100</v>
      </c>
      <c r="B101" s="103" t="s">
        <v>423</v>
      </c>
      <c r="C101" s="100" t="s">
        <v>425</v>
      </c>
      <c r="D101" s="100" t="s">
        <v>426</v>
      </c>
      <c r="E101" s="36" t="s">
        <v>439</v>
      </c>
    </row>
    <row r="102" spans="1:5" ht="13.8" x14ac:dyDescent="0.25">
      <c r="A102" s="3">
        <f t="shared" si="1"/>
        <v>101</v>
      </c>
      <c r="B102" s="100" t="s">
        <v>344</v>
      </c>
      <c r="C102" s="103" t="s">
        <v>345</v>
      </c>
      <c r="D102" s="103" t="s">
        <v>353</v>
      </c>
      <c r="E102" s="36" t="s">
        <v>346</v>
      </c>
    </row>
    <row r="103" spans="1:5" ht="13.8" x14ac:dyDescent="0.25">
      <c r="A103" s="3">
        <f t="shared" si="1"/>
        <v>102</v>
      </c>
      <c r="B103" s="101" t="s">
        <v>123</v>
      </c>
      <c r="C103" s="101" t="s">
        <v>124</v>
      </c>
      <c r="D103" s="101" t="s">
        <v>122</v>
      </c>
      <c r="E103" s="36">
        <v>109000675</v>
      </c>
    </row>
    <row r="104" spans="1:5" ht="13.8" x14ac:dyDescent="0.25">
      <c r="A104" s="3">
        <f t="shared" si="1"/>
        <v>103</v>
      </c>
      <c r="B104" s="101" t="s">
        <v>140</v>
      </c>
      <c r="C104" s="101" t="s">
        <v>182</v>
      </c>
      <c r="D104" s="101" t="s">
        <v>181</v>
      </c>
      <c r="E104" s="36">
        <v>110910232</v>
      </c>
    </row>
    <row r="105" spans="1:5" ht="13.8" x14ac:dyDescent="0.25">
      <c r="A105" s="3">
        <f t="shared" si="1"/>
        <v>104</v>
      </c>
      <c r="B105" s="101" t="s">
        <v>140</v>
      </c>
      <c r="C105" s="101" t="s">
        <v>59</v>
      </c>
      <c r="D105" s="101" t="s">
        <v>139</v>
      </c>
      <c r="E105" s="36">
        <v>502260659</v>
      </c>
    </row>
    <row r="106" spans="1:5" ht="13.8" x14ac:dyDescent="0.25">
      <c r="A106" s="3">
        <f t="shared" si="1"/>
        <v>105</v>
      </c>
      <c r="B106" s="101" t="s">
        <v>107</v>
      </c>
      <c r="C106" s="101" t="s">
        <v>48</v>
      </c>
      <c r="D106" s="101" t="s">
        <v>106</v>
      </c>
      <c r="E106" s="36">
        <v>112210800</v>
      </c>
    </row>
    <row r="107" spans="1:5" ht="13.8" x14ac:dyDescent="0.25">
      <c r="A107" s="3">
        <f t="shared" si="1"/>
        <v>106</v>
      </c>
      <c r="B107" s="101" t="s">
        <v>121</v>
      </c>
      <c r="C107" s="101" t="s">
        <v>152</v>
      </c>
      <c r="D107" s="101" t="s">
        <v>151</v>
      </c>
      <c r="E107" s="36">
        <v>105700930</v>
      </c>
    </row>
    <row r="108" spans="1:5" ht="13.8" x14ac:dyDescent="0.25">
      <c r="A108" s="3">
        <f t="shared" si="1"/>
        <v>107</v>
      </c>
      <c r="B108" s="103" t="s">
        <v>69</v>
      </c>
      <c r="C108" s="100" t="s">
        <v>70</v>
      </c>
      <c r="D108" s="100" t="s">
        <v>60</v>
      </c>
      <c r="E108" s="36" t="s">
        <v>340</v>
      </c>
    </row>
    <row r="109" spans="1:5" ht="13.8" x14ac:dyDescent="0.25">
      <c r="A109" s="3">
        <f t="shared" si="1"/>
        <v>108</v>
      </c>
      <c r="B109" s="101" t="s">
        <v>216</v>
      </c>
      <c r="C109" s="101" t="s">
        <v>217</v>
      </c>
      <c r="D109" s="101" t="s">
        <v>215</v>
      </c>
      <c r="E109" s="36">
        <v>110010461</v>
      </c>
    </row>
    <row r="110" spans="1:5" ht="13.8" x14ac:dyDescent="0.25">
      <c r="A110" s="3">
        <f t="shared" si="1"/>
        <v>109</v>
      </c>
      <c r="B110" s="101" t="s">
        <v>43</v>
      </c>
      <c r="C110" s="101" t="s">
        <v>42</v>
      </c>
      <c r="D110" s="101" t="s">
        <v>338</v>
      </c>
      <c r="E110" s="36">
        <v>111040824</v>
      </c>
    </row>
    <row r="111" spans="1:5" ht="13.8" x14ac:dyDescent="0.25">
      <c r="A111" s="3">
        <f t="shared" si="1"/>
        <v>110</v>
      </c>
      <c r="B111" s="101" t="s">
        <v>142</v>
      </c>
      <c r="C111" s="101" t="s">
        <v>143</v>
      </c>
      <c r="D111" s="101" t="s">
        <v>141</v>
      </c>
      <c r="E111" s="36">
        <v>110280887</v>
      </c>
    </row>
    <row r="112" spans="1:5" ht="13.8" x14ac:dyDescent="0.25">
      <c r="A112" s="3">
        <f t="shared" si="1"/>
        <v>111</v>
      </c>
      <c r="B112" s="101" t="str">
        <f>'[1]Programa 893-00'!K34</f>
        <v>Ramirez</v>
      </c>
      <c r="C112" s="101" t="str">
        <f>'[1]Programa 893-00'!L34</f>
        <v>Segura</v>
      </c>
      <c r="D112" s="101" t="str">
        <f>'[1]Programa 893-00'!M34</f>
        <v>Silvia Eugenia</v>
      </c>
      <c r="E112" s="36">
        <f>'[1]Programa 893-00'!N34</f>
        <v>205140012</v>
      </c>
    </row>
    <row r="113" spans="1:5" ht="13.8" x14ac:dyDescent="0.25">
      <c r="A113" s="3">
        <f t="shared" si="1"/>
        <v>112</v>
      </c>
      <c r="B113" s="101" t="s">
        <v>70</v>
      </c>
      <c r="C113" s="101" t="s">
        <v>83</v>
      </c>
      <c r="D113" s="101" t="s">
        <v>212</v>
      </c>
      <c r="E113" s="36">
        <v>503630273</v>
      </c>
    </row>
    <row r="114" spans="1:5" ht="13.8" x14ac:dyDescent="0.25">
      <c r="A114" s="3">
        <f t="shared" si="1"/>
        <v>113</v>
      </c>
      <c r="B114" s="100" t="s">
        <v>130</v>
      </c>
      <c r="C114" s="100" t="s">
        <v>131</v>
      </c>
      <c r="D114" s="100" t="s">
        <v>129</v>
      </c>
      <c r="E114" s="36">
        <v>105400393</v>
      </c>
    </row>
    <row r="115" spans="1:5" ht="13.8" x14ac:dyDescent="0.25">
      <c r="A115" s="3">
        <f t="shared" si="1"/>
        <v>114</v>
      </c>
      <c r="B115" s="101" t="s">
        <v>186</v>
      </c>
      <c r="C115" s="101" t="s">
        <v>168</v>
      </c>
      <c r="D115" s="101" t="s">
        <v>297</v>
      </c>
      <c r="E115" s="36" t="s">
        <v>451</v>
      </c>
    </row>
    <row r="116" spans="1:5" ht="13.8" x14ac:dyDescent="0.25">
      <c r="A116" s="3">
        <f t="shared" si="1"/>
        <v>115</v>
      </c>
      <c r="B116" s="101" t="s">
        <v>162</v>
      </c>
      <c r="C116" s="101" t="s">
        <v>163</v>
      </c>
      <c r="D116" s="101" t="s">
        <v>161</v>
      </c>
      <c r="E116" s="36">
        <v>104720741</v>
      </c>
    </row>
    <row r="117" spans="1:5" ht="13.8" x14ac:dyDescent="0.25">
      <c r="A117" s="3">
        <f t="shared" si="1"/>
        <v>116</v>
      </c>
      <c r="B117" s="101" t="s">
        <v>76</v>
      </c>
      <c r="C117" s="101" t="s">
        <v>68</v>
      </c>
      <c r="D117" s="101" t="s">
        <v>153</v>
      </c>
      <c r="E117" s="36">
        <v>110240579</v>
      </c>
    </row>
    <row r="118" spans="1:5" ht="13.8" x14ac:dyDescent="0.25">
      <c r="A118" s="3">
        <f t="shared" si="1"/>
        <v>117</v>
      </c>
      <c r="B118" s="101" t="s">
        <v>114</v>
      </c>
      <c r="C118" s="101" t="s">
        <v>203</v>
      </c>
      <c r="D118" s="101" t="s">
        <v>202</v>
      </c>
      <c r="E118" s="36">
        <v>303830611</v>
      </c>
    </row>
    <row r="119" spans="1:5" ht="13.8" x14ac:dyDescent="0.25">
      <c r="A119" s="3">
        <f t="shared" si="1"/>
        <v>118</v>
      </c>
      <c r="B119" s="100" t="s">
        <v>354</v>
      </c>
      <c r="C119" s="100" t="s">
        <v>382</v>
      </c>
      <c r="D119" s="100" t="s">
        <v>383</v>
      </c>
      <c r="E119" s="36" t="s">
        <v>384</v>
      </c>
    </row>
    <row r="120" spans="1:5" ht="13.8" x14ac:dyDescent="0.25">
      <c r="A120" s="3">
        <f t="shared" si="1"/>
        <v>119</v>
      </c>
      <c r="B120" s="100" t="s">
        <v>375</v>
      </c>
      <c r="C120" s="100" t="s">
        <v>376</v>
      </c>
      <c r="D120" s="100" t="s">
        <v>374</v>
      </c>
      <c r="E120" s="36" t="s">
        <v>377</v>
      </c>
    </row>
    <row r="121" spans="1:5" ht="13.8" x14ac:dyDescent="0.25">
      <c r="A121" s="3">
        <f t="shared" si="1"/>
        <v>120</v>
      </c>
      <c r="B121" s="100" t="s">
        <v>345</v>
      </c>
      <c r="C121" s="101" t="s">
        <v>46</v>
      </c>
      <c r="D121" s="101" t="s">
        <v>441</v>
      </c>
      <c r="E121" s="36" t="s">
        <v>442</v>
      </c>
    </row>
    <row r="122" spans="1:5" ht="13.8" x14ac:dyDescent="0.25">
      <c r="A122" s="3">
        <f t="shared" si="1"/>
        <v>121</v>
      </c>
      <c r="B122" s="101" t="s">
        <v>150</v>
      </c>
      <c r="C122" s="101" t="s">
        <v>75</v>
      </c>
      <c r="D122" s="101" t="s">
        <v>149</v>
      </c>
      <c r="E122" s="36">
        <v>106710146</v>
      </c>
    </row>
    <row r="123" spans="1:5" ht="13.8" x14ac:dyDescent="0.25">
      <c r="A123" s="3">
        <f t="shared" si="1"/>
        <v>122</v>
      </c>
      <c r="B123" s="101" t="s">
        <v>172</v>
      </c>
      <c r="C123" s="101" t="s">
        <v>81</v>
      </c>
      <c r="D123" s="101" t="s">
        <v>171</v>
      </c>
      <c r="E123" s="36">
        <v>205730234</v>
      </c>
    </row>
    <row r="124" spans="1:5" ht="13.8" x14ac:dyDescent="0.25">
      <c r="A124" s="3">
        <f t="shared" si="1"/>
        <v>123</v>
      </c>
      <c r="B124" s="101" t="s">
        <v>50</v>
      </c>
      <c r="C124" s="102" t="s">
        <v>51</v>
      </c>
      <c r="D124" s="102" t="s">
        <v>49</v>
      </c>
      <c r="E124" s="36">
        <v>206320059</v>
      </c>
    </row>
    <row r="125" spans="1:5" ht="13.8" x14ac:dyDescent="0.25">
      <c r="A125" s="3">
        <f t="shared" si="1"/>
        <v>124</v>
      </c>
      <c r="B125" s="100" t="s">
        <v>386</v>
      </c>
      <c r="C125" s="100" t="s">
        <v>288</v>
      </c>
      <c r="D125" s="100" t="s">
        <v>405</v>
      </c>
      <c r="E125" s="36" t="s">
        <v>387</v>
      </c>
    </row>
    <row r="126" spans="1:5" ht="13.8" x14ac:dyDescent="0.25">
      <c r="A126" s="3">
        <f t="shared" si="1"/>
        <v>125</v>
      </c>
      <c r="B126" s="101" t="s">
        <v>93</v>
      </c>
      <c r="C126" s="101" t="s">
        <v>48</v>
      </c>
      <c r="D126" s="101" t="s">
        <v>92</v>
      </c>
      <c r="E126" s="36">
        <v>110060435</v>
      </c>
    </row>
    <row r="127" spans="1:5" ht="13.8" x14ac:dyDescent="0.25">
      <c r="A127" s="3">
        <f t="shared" si="1"/>
        <v>126</v>
      </c>
      <c r="B127" s="101" t="str">
        <f>'[1]Programa 893-00'!K64</f>
        <v>Urbina</v>
      </c>
      <c r="C127" s="101" t="str">
        <f>'[1]Programa 893-00'!L64</f>
        <v xml:space="preserve">Gamboa </v>
      </c>
      <c r="D127" s="101" t="str">
        <f>'[1]Programa 893-00'!M64</f>
        <v xml:space="preserve">Raquel </v>
      </c>
      <c r="E127" s="36">
        <f>'[1]Programa 893-00'!N64</f>
        <v>111690581</v>
      </c>
    </row>
    <row r="128" spans="1:5" ht="13.8" x14ac:dyDescent="0.25">
      <c r="A128" s="3">
        <f t="shared" si="1"/>
        <v>127</v>
      </c>
      <c r="B128" s="101" t="s">
        <v>147</v>
      </c>
      <c r="C128" s="101" t="s">
        <v>148</v>
      </c>
      <c r="D128" s="101" t="s">
        <v>146</v>
      </c>
      <c r="E128" s="36">
        <v>110910596</v>
      </c>
    </row>
    <row r="129" spans="1:5" ht="13.8" x14ac:dyDescent="0.25">
      <c r="A129" s="3">
        <f t="shared" si="1"/>
        <v>128</v>
      </c>
      <c r="B129" s="101" t="s">
        <v>45</v>
      </c>
      <c r="C129" s="101" t="s">
        <v>46</v>
      </c>
      <c r="D129" s="101" t="s">
        <v>44</v>
      </c>
      <c r="E129" s="36">
        <v>112780262</v>
      </c>
    </row>
    <row r="130" spans="1:5" ht="13.8" x14ac:dyDescent="0.25">
      <c r="A130" s="3">
        <f t="shared" si="1"/>
        <v>129</v>
      </c>
      <c r="B130" s="102" t="s">
        <v>424</v>
      </c>
      <c r="C130" s="101" t="s">
        <v>373</v>
      </c>
      <c r="D130" s="101" t="s">
        <v>427</v>
      </c>
      <c r="E130" s="36" t="s">
        <v>430</v>
      </c>
    </row>
    <row r="131" spans="1:5" ht="13.8" x14ac:dyDescent="0.25">
      <c r="A131" s="3">
        <f t="shared" si="1"/>
        <v>130</v>
      </c>
      <c r="B131" s="101" t="s">
        <v>167</v>
      </c>
      <c r="C131" s="101" t="s">
        <v>168</v>
      </c>
      <c r="D131" s="101" t="s">
        <v>166</v>
      </c>
      <c r="E131" s="36">
        <v>108870456</v>
      </c>
    </row>
    <row r="132" spans="1:5" ht="13.8" x14ac:dyDescent="0.25">
      <c r="A132" s="3">
        <f t="shared" ref="A132:A152" si="2">A131+1</f>
        <v>131</v>
      </c>
      <c r="B132" s="101" t="s">
        <v>85</v>
      </c>
      <c r="C132" s="101" t="s">
        <v>86</v>
      </c>
      <c r="D132" s="101" t="s">
        <v>84</v>
      </c>
      <c r="E132" s="36">
        <v>111240239</v>
      </c>
    </row>
    <row r="133" spans="1:5" ht="13.8" x14ac:dyDescent="0.25">
      <c r="A133" s="3">
        <f t="shared" si="2"/>
        <v>132</v>
      </c>
      <c r="B133" s="101" t="s">
        <v>200</v>
      </c>
      <c r="C133" s="101" t="s">
        <v>201</v>
      </c>
      <c r="D133" s="101" t="s">
        <v>199</v>
      </c>
      <c r="E133" s="36">
        <v>111570090</v>
      </c>
    </row>
    <row r="134" spans="1:5" ht="13.8" x14ac:dyDescent="0.25">
      <c r="A134" s="3">
        <f t="shared" si="2"/>
        <v>133</v>
      </c>
      <c r="B134" s="101" t="s">
        <v>68</v>
      </c>
      <c r="C134" s="101" t="s">
        <v>221</v>
      </c>
      <c r="D134" s="101" t="s">
        <v>220</v>
      </c>
      <c r="E134" s="36">
        <v>109460683</v>
      </c>
    </row>
    <row r="135" spans="1:5" ht="13.8" x14ac:dyDescent="0.25">
      <c r="A135" s="3">
        <f t="shared" si="2"/>
        <v>134</v>
      </c>
      <c r="B135" s="101" t="s">
        <v>68</v>
      </c>
      <c r="C135" s="101" t="s">
        <v>128</v>
      </c>
      <c r="D135" s="101" t="s">
        <v>127</v>
      </c>
      <c r="E135" s="36">
        <v>111520410</v>
      </c>
    </row>
    <row r="136" spans="1:5" ht="13.8" x14ac:dyDescent="0.25">
      <c r="A136" s="3">
        <f t="shared" si="2"/>
        <v>135</v>
      </c>
      <c r="B136" s="101" t="s">
        <v>68</v>
      </c>
      <c r="C136" s="101" t="s">
        <v>179</v>
      </c>
      <c r="D136" s="101" t="s">
        <v>178</v>
      </c>
      <c r="E136" s="36">
        <v>111560363</v>
      </c>
    </row>
    <row r="137" spans="1:5" ht="13.8" x14ac:dyDescent="0.25">
      <c r="A137" s="3">
        <f t="shared" si="2"/>
        <v>136</v>
      </c>
      <c r="B137" s="101" t="s">
        <v>68</v>
      </c>
      <c r="C137" s="101" t="s">
        <v>118</v>
      </c>
      <c r="D137" s="101" t="s">
        <v>298</v>
      </c>
      <c r="E137" s="36">
        <v>112500959</v>
      </c>
    </row>
    <row r="138" spans="1:5" ht="13.8" x14ac:dyDescent="0.25">
      <c r="A138" s="3">
        <f t="shared" si="2"/>
        <v>137</v>
      </c>
      <c r="B138" s="101" t="s">
        <v>68</v>
      </c>
      <c r="C138" s="101" t="s">
        <v>120</v>
      </c>
      <c r="D138" s="101" t="s">
        <v>119</v>
      </c>
      <c r="E138" s="36">
        <v>112590146</v>
      </c>
    </row>
    <row r="139" spans="1:5" ht="13.8" x14ac:dyDescent="0.25">
      <c r="A139" s="3">
        <f t="shared" si="2"/>
        <v>138</v>
      </c>
      <c r="B139" s="101" t="s">
        <v>68</v>
      </c>
      <c r="C139" s="101" t="s">
        <v>208</v>
      </c>
      <c r="D139" s="101" t="s">
        <v>207</v>
      </c>
      <c r="E139" s="36">
        <v>206230982</v>
      </c>
    </row>
    <row r="140" spans="1:5" ht="13.8" x14ac:dyDescent="0.25">
      <c r="A140" s="3">
        <f t="shared" si="2"/>
        <v>139</v>
      </c>
      <c r="B140" s="102" t="s">
        <v>68</v>
      </c>
      <c r="C140" s="101" t="s">
        <v>454</v>
      </c>
      <c r="D140" s="101" t="s">
        <v>455</v>
      </c>
      <c r="E140" s="36" t="s">
        <v>456</v>
      </c>
    </row>
    <row r="141" spans="1:5" ht="13.8" x14ac:dyDescent="0.25">
      <c r="A141" s="3">
        <f t="shared" si="2"/>
        <v>140</v>
      </c>
      <c r="B141" s="101" t="s">
        <v>355</v>
      </c>
      <c r="C141" s="101" t="s">
        <v>50</v>
      </c>
      <c r="D141" s="101" t="s">
        <v>356</v>
      </c>
      <c r="E141" s="36">
        <v>401500777</v>
      </c>
    </row>
    <row r="142" spans="1:5" ht="13.8" x14ac:dyDescent="0.25">
      <c r="A142" s="3">
        <f t="shared" si="2"/>
        <v>141</v>
      </c>
      <c r="B142" s="101" t="s">
        <v>198</v>
      </c>
      <c r="C142" s="101" t="s">
        <v>70</v>
      </c>
      <c r="D142" s="101" t="s">
        <v>197</v>
      </c>
      <c r="E142" s="36">
        <v>110010886</v>
      </c>
    </row>
    <row r="143" spans="1:5" ht="13.8" x14ac:dyDescent="0.25">
      <c r="A143" s="3">
        <f t="shared" si="2"/>
        <v>142</v>
      </c>
      <c r="B143" s="101" t="s">
        <v>174</v>
      </c>
      <c r="C143" s="101" t="s">
        <v>69</v>
      </c>
      <c r="D143" s="101" t="s">
        <v>173</v>
      </c>
      <c r="E143" s="36">
        <v>111110873</v>
      </c>
    </row>
    <row r="144" spans="1:5" ht="13.8" x14ac:dyDescent="0.25">
      <c r="A144" s="3">
        <f t="shared" si="2"/>
        <v>143</v>
      </c>
      <c r="B144" s="101" t="s">
        <v>116</v>
      </c>
      <c r="C144" s="101" t="s">
        <v>117</v>
      </c>
      <c r="D144" s="101" t="s">
        <v>115</v>
      </c>
      <c r="E144" s="36">
        <v>602740838</v>
      </c>
    </row>
    <row r="145" spans="1:5" ht="13.8" x14ac:dyDescent="0.25">
      <c r="A145" s="3">
        <f t="shared" si="2"/>
        <v>144</v>
      </c>
      <c r="B145" s="100" t="s">
        <v>101</v>
      </c>
      <c r="C145" s="100" t="s">
        <v>102</v>
      </c>
      <c r="D145" s="100" t="s">
        <v>100</v>
      </c>
      <c r="E145" s="36">
        <v>109020655</v>
      </c>
    </row>
    <row r="146" spans="1:5" ht="13.8" x14ac:dyDescent="0.25">
      <c r="A146" s="3">
        <f t="shared" si="2"/>
        <v>145</v>
      </c>
      <c r="B146" s="101" t="s">
        <v>96</v>
      </c>
      <c r="C146" s="101" t="s">
        <v>68</v>
      </c>
      <c r="D146" s="101" t="s">
        <v>324</v>
      </c>
      <c r="E146" s="36">
        <v>602940910</v>
      </c>
    </row>
    <row r="147" spans="1:5" ht="13.8" x14ac:dyDescent="0.25">
      <c r="A147" s="3">
        <f t="shared" si="2"/>
        <v>146</v>
      </c>
      <c r="B147" s="101" t="s">
        <v>104</v>
      </c>
      <c r="C147" s="101" t="s">
        <v>105</v>
      </c>
      <c r="D147" s="101" t="s">
        <v>103</v>
      </c>
      <c r="E147" s="36">
        <v>501600479</v>
      </c>
    </row>
    <row r="148" spans="1:5" ht="13.8" x14ac:dyDescent="0.25">
      <c r="A148" s="3">
        <f t="shared" si="2"/>
        <v>147</v>
      </c>
      <c r="B148" s="101" t="s">
        <v>47</v>
      </c>
      <c r="C148" s="102" t="s">
        <v>342</v>
      </c>
      <c r="D148" s="102" t="s">
        <v>341</v>
      </c>
      <c r="E148" s="36" t="s">
        <v>388</v>
      </c>
    </row>
    <row r="149" spans="1:5" ht="13.8" x14ac:dyDescent="0.25">
      <c r="A149" s="3">
        <f t="shared" si="2"/>
        <v>148</v>
      </c>
      <c r="B149" s="101" t="s">
        <v>59</v>
      </c>
      <c r="C149" s="101" t="s">
        <v>59</v>
      </c>
      <c r="D149" s="101" t="s">
        <v>58</v>
      </c>
      <c r="E149" s="36">
        <v>401240618</v>
      </c>
    </row>
    <row r="150" spans="1:5" ht="13.8" x14ac:dyDescent="0.25">
      <c r="A150" s="3">
        <f t="shared" si="2"/>
        <v>149</v>
      </c>
      <c r="B150" s="101" t="s">
        <v>336</v>
      </c>
      <c r="C150" s="102" t="s">
        <v>337</v>
      </c>
      <c r="D150" s="102" t="s">
        <v>321</v>
      </c>
      <c r="E150" s="36">
        <v>109670647</v>
      </c>
    </row>
    <row r="151" spans="1:5" ht="13.8" x14ac:dyDescent="0.25">
      <c r="A151" s="3">
        <f t="shared" si="2"/>
        <v>150</v>
      </c>
      <c r="B151" s="101" t="s">
        <v>160</v>
      </c>
      <c r="C151" s="101" t="s">
        <v>70</v>
      </c>
      <c r="D151" s="101" t="s">
        <v>159</v>
      </c>
      <c r="E151" s="36">
        <v>107110288</v>
      </c>
    </row>
    <row r="152" spans="1:5" ht="13.8" x14ac:dyDescent="0.25">
      <c r="A152" s="3">
        <f t="shared" si="2"/>
        <v>151</v>
      </c>
      <c r="B152" s="101" t="s">
        <v>160</v>
      </c>
      <c r="C152" s="101" t="s">
        <v>69</v>
      </c>
      <c r="D152" s="101" t="s">
        <v>177</v>
      </c>
      <c r="E152" s="36">
        <v>303980120</v>
      </c>
    </row>
    <row r="155" spans="1:5" ht="39.6" x14ac:dyDescent="0.25">
      <c r="A155" s="124" t="s">
        <v>471</v>
      </c>
      <c r="B155" s="65">
        <v>153</v>
      </c>
    </row>
  </sheetData>
  <autoFilter ref="B1:E1" xr:uid="{00000000-0009-0000-0000-000007000000}">
    <sortState xmlns:xlrd2="http://schemas.microsoft.com/office/spreadsheetml/2017/richdata2" ref="B2:E138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Programa 893-00</vt:lpstr>
      <vt:lpstr>Programa 894-00</vt:lpstr>
      <vt:lpstr>Programa 899-00</vt:lpstr>
      <vt:lpstr>Puestos nuevos </vt:lpstr>
      <vt:lpstr>Salario Base, Anualidades y CP</vt:lpstr>
      <vt:lpstr>Anualidad</vt:lpstr>
      <vt:lpstr>Puestos de confianza </vt:lpstr>
      <vt:lpstr>FUNCIONARIOS</vt:lpstr>
      <vt:lpstr>Anualidad!Área_de_impresión</vt:lpstr>
      <vt:lpstr>'Programa 893-00'!Área_de_impresión</vt:lpstr>
      <vt:lpstr>'Programa 894-00'!Área_de_impresión</vt:lpstr>
      <vt:lpstr>'Programa 899-00'!Área_de_impresión</vt:lpstr>
      <vt:lpstr>'Puestos de confianza '!Área_de_impresión</vt:lpstr>
    </vt:vector>
  </TitlesOfParts>
  <Company>RDP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IntegraAdmin</dc:creator>
  <cp:lastModifiedBy>Monica Yahoska Ramirez Cruz</cp:lastModifiedBy>
  <cp:lastPrinted>2018-05-07T20:18:20Z</cp:lastPrinted>
  <dcterms:created xsi:type="dcterms:W3CDTF">2013-06-20T20:03:22Z</dcterms:created>
  <dcterms:modified xsi:type="dcterms:W3CDTF">2023-04-24T21:04:09Z</dcterms:modified>
</cp:coreProperties>
</file>