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onica.ramirez\Desktop\Transparencia\Índice Salarial\"/>
    </mc:Choice>
  </mc:AlternateContent>
  <xr:revisionPtr revIDLastSave="0" documentId="8_{E5F80AB5-F56B-4966-8907-3CEBF42FF068}" xr6:coauthVersionLast="47" xr6:coauthVersionMax="47" xr10:uidLastSave="{00000000-0000-0000-0000-000000000000}"/>
  <bookViews>
    <workbookView xWindow="-108" yWindow="-108" windowWidth="23256" windowHeight="12456" tabRatio="808" activeTab="2" xr2:uid="{00000000-000D-0000-FFFF-FFFF00000000}"/>
  </bookViews>
  <sheets>
    <sheet name="Programa 893-00" sheetId="1" r:id="rId1"/>
    <sheet name="Programa 894-00" sheetId="9" r:id="rId2"/>
    <sheet name="Programa 899-00" sheetId="8" r:id="rId3"/>
    <sheet name="Puestos nuevos " sheetId="17" state="hidden" r:id="rId4"/>
    <sheet name="Salario Base, Anualidades y CP" sheetId="2" state="hidden" r:id="rId5"/>
    <sheet name="Anualidad" sheetId="11" state="hidden" r:id="rId6"/>
    <sheet name="Puestos de confianza " sheetId="12" state="hidden" r:id="rId7"/>
    <sheet name="FUNCIONARIOS" sheetId="19" state="hidden" r:id="rId8"/>
  </sheets>
  <externalReferences>
    <externalReference r:id="rId9"/>
    <externalReference r:id="rId10"/>
  </externalReferences>
  <definedNames>
    <definedName name="_xlnm._FilterDatabase" localSheetId="5" hidden="1">Anualidad!$A$1:$A$64</definedName>
    <definedName name="_xlnm._FilterDatabase" localSheetId="7" hidden="1">FUNCIONARIOS!$B$1:$E$1</definedName>
    <definedName name="_xlnm._FilterDatabase" localSheetId="1" hidden="1">'Programa 894-00'!#REF!</definedName>
    <definedName name="_xlnm._FilterDatabase" localSheetId="2" hidden="1">'Programa 899-00'!$B$1:$B$65</definedName>
    <definedName name="_xlnm.Print_Area" localSheetId="5">Anualidad!$B$43:$D$62</definedName>
    <definedName name="_xlnm.Print_Area" localSheetId="0">'Programa 893-00'!$A$1:$M$93</definedName>
    <definedName name="_xlnm.Print_Area" localSheetId="1">'Programa 894-00'!$C$33:$E$41</definedName>
    <definedName name="_xlnm.Print_Area" localSheetId="2">'Programa 899-00'!$A$1:$B$63</definedName>
    <definedName name="_xlnm.Print_Area" localSheetId="6">'Puestos de confianza '!$A$2:$C$12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8" l="1"/>
  <c r="A12" i="8"/>
  <c r="A16" i="8"/>
  <c r="A20" i="8"/>
  <c r="A24" i="8"/>
  <c r="A28" i="8"/>
  <c r="A32" i="8"/>
  <c r="A36" i="8"/>
  <c r="A40" i="8"/>
  <c r="A44" i="8"/>
  <c r="A48" i="8"/>
  <c r="A52" i="8"/>
  <c r="A56" i="8"/>
  <c r="A60" i="8"/>
  <c r="H10" i="9"/>
  <c r="I10" i="9" s="1"/>
  <c r="H9" i="9"/>
  <c r="I9" i="9" s="1"/>
  <c r="H8" i="9"/>
  <c r="I8" i="9" s="1"/>
  <c r="H7" i="9"/>
  <c r="I7" i="9" s="1"/>
  <c r="H6" i="9"/>
  <c r="I6" i="9" s="1"/>
  <c r="H5" i="9"/>
  <c r="H4" i="9"/>
  <c r="I4" i="9"/>
  <c r="I5" i="9"/>
  <c r="H3" i="9"/>
  <c r="H92" i="1" l="1"/>
  <c r="H3" i="1" l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9" i="1" s="1"/>
  <c r="H21" i="1" s="1"/>
  <c r="H22" i="1" s="1"/>
  <c r="H23" i="1" s="1"/>
  <c r="H24" i="1" s="1"/>
  <c r="H25" i="1" s="1"/>
  <c r="H26" i="1" s="1"/>
  <c r="H27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E39" i="8" l="1"/>
  <c r="C39" i="8"/>
  <c r="E45" i="1" l="1"/>
  <c r="E129" i="19" l="1"/>
  <c r="D129" i="19"/>
  <c r="C129" i="19"/>
  <c r="B129" i="19"/>
  <c r="E114" i="19"/>
  <c r="D114" i="19"/>
  <c r="C114" i="19"/>
  <c r="B114" i="19"/>
  <c r="E100" i="19"/>
  <c r="D100" i="19"/>
  <c r="C100" i="19"/>
  <c r="B100" i="19"/>
  <c r="E99" i="19"/>
  <c r="D99" i="19"/>
  <c r="C99" i="19"/>
  <c r="B99" i="19"/>
  <c r="E96" i="19"/>
  <c r="E93" i="19"/>
  <c r="D93" i="19"/>
  <c r="C93" i="19"/>
  <c r="B93" i="19"/>
  <c r="E91" i="19"/>
  <c r="D91" i="19"/>
  <c r="C91" i="19"/>
  <c r="B91" i="19"/>
  <c r="E83" i="19"/>
  <c r="D83" i="19"/>
  <c r="C83" i="19"/>
  <c r="B83" i="19"/>
  <c r="E82" i="19"/>
  <c r="D82" i="19"/>
  <c r="C82" i="19"/>
  <c r="B82" i="19"/>
  <c r="E80" i="19"/>
  <c r="E74" i="19"/>
  <c r="D74" i="19"/>
  <c r="C74" i="19"/>
  <c r="B74" i="19"/>
  <c r="E70" i="19"/>
  <c r="D70" i="19"/>
  <c r="C70" i="19"/>
  <c r="B70" i="19"/>
  <c r="E69" i="19"/>
  <c r="D69" i="19"/>
  <c r="C69" i="19"/>
  <c r="B69" i="19"/>
  <c r="E67" i="19"/>
  <c r="D67" i="19"/>
  <c r="C67" i="19"/>
  <c r="B67" i="19"/>
  <c r="E64" i="19"/>
  <c r="D64" i="19"/>
  <c r="C64" i="19"/>
  <c r="B64" i="19"/>
  <c r="E54" i="19"/>
  <c r="D54" i="19"/>
  <c r="C54" i="19"/>
  <c r="B54" i="19"/>
  <c r="E47" i="19"/>
  <c r="D47" i="19"/>
  <c r="C47" i="19"/>
  <c r="B47" i="19"/>
  <c r="E39" i="19"/>
  <c r="D39" i="19"/>
  <c r="C39" i="19"/>
  <c r="B39" i="19"/>
  <c r="E38" i="19"/>
  <c r="D38" i="19"/>
  <c r="C38" i="19"/>
  <c r="B38" i="19"/>
  <c r="E35" i="19"/>
  <c r="D35" i="19"/>
  <c r="C35" i="19"/>
  <c r="B35" i="19"/>
  <c r="E32" i="19"/>
  <c r="D32" i="19"/>
  <c r="C32" i="19"/>
  <c r="B32" i="19"/>
  <c r="E29" i="19"/>
  <c r="E27" i="19"/>
  <c r="D27" i="19"/>
  <c r="C27" i="19"/>
  <c r="B27" i="19"/>
  <c r="E24" i="19"/>
  <c r="D24" i="19"/>
  <c r="C24" i="19"/>
  <c r="B24" i="19"/>
  <c r="E22" i="19"/>
  <c r="D22" i="19"/>
  <c r="C22" i="19"/>
  <c r="B22" i="19"/>
  <c r="E18" i="19"/>
  <c r="D18" i="19"/>
  <c r="C18" i="19"/>
  <c r="B18" i="19"/>
  <c r="E16" i="19"/>
  <c r="D16" i="19"/>
  <c r="C16" i="19"/>
  <c r="B16" i="19"/>
  <c r="E4" i="19"/>
  <c r="D4" i="19"/>
  <c r="C4" i="19"/>
  <c r="B4" i="19"/>
  <c r="A3" i="19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E56" i="1" l="1"/>
  <c r="C56" i="1"/>
  <c r="E26" i="1" l="1"/>
  <c r="C26" i="1"/>
  <c r="I86" i="1" l="1"/>
  <c r="E86" i="1"/>
  <c r="F86" i="1" s="1"/>
  <c r="C86" i="1"/>
  <c r="E65" i="1" l="1"/>
  <c r="C65" i="1"/>
  <c r="I39" i="8" l="1"/>
  <c r="F39" i="8"/>
  <c r="M39" i="8" l="1"/>
  <c r="E46" i="1" l="1"/>
  <c r="C46" i="1"/>
  <c r="L46" i="1" l="1"/>
  <c r="E37" i="1" l="1"/>
  <c r="L86" i="1" l="1"/>
  <c r="M86" i="1" s="1"/>
  <c r="C37" i="1" l="1"/>
  <c r="I37" i="1"/>
  <c r="F37" i="1"/>
  <c r="M37" i="1" l="1"/>
  <c r="A4" i="8" l="1"/>
  <c r="E10" i="9" l="1"/>
  <c r="F10" i="9" s="1"/>
  <c r="C10" i="9"/>
  <c r="L10" i="9" s="1"/>
  <c r="M10" i="9" l="1"/>
  <c r="C42" i="8"/>
  <c r="C23" i="8"/>
  <c r="E51" i="1" l="1"/>
  <c r="E38" i="1"/>
  <c r="F38" i="1" s="1"/>
  <c r="E9" i="9" l="1"/>
  <c r="F9" i="9" s="1"/>
  <c r="C9" i="9"/>
  <c r="L9" i="9" s="1"/>
  <c r="E8" i="9"/>
  <c r="F8" i="9" s="1"/>
  <c r="C8" i="9"/>
  <c r="L8" i="9" s="1"/>
  <c r="E7" i="9"/>
  <c r="F7" i="9" s="1"/>
  <c r="C7" i="9"/>
  <c r="L7" i="9" s="1"/>
  <c r="M23" i="8"/>
  <c r="M42" i="8"/>
  <c r="I49" i="8"/>
  <c r="F49" i="8"/>
  <c r="M8" i="9" l="1"/>
  <c r="M9" i="9"/>
  <c r="M7" i="9"/>
  <c r="C49" i="8"/>
  <c r="M49" i="8" s="1"/>
  <c r="K49" i="8"/>
  <c r="L49" i="8" s="1"/>
  <c r="E49" i="8"/>
  <c r="C5" i="8"/>
  <c r="C61" i="8"/>
  <c r="M61" i="8"/>
  <c r="M59" i="8"/>
  <c r="C60" i="8"/>
  <c r="C6" i="8"/>
  <c r="M6" i="8" s="1"/>
  <c r="C38" i="1" l="1"/>
  <c r="I40" i="8" l="1"/>
  <c r="K40" i="8" s="1"/>
  <c r="L40" i="8" s="1"/>
  <c r="I34" i="8"/>
  <c r="K34" i="8" s="1"/>
  <c r="L34" i="8" s="1"/>
  <c r="I32" i="8"/>
  <c r="K32" i="8" s="1"/>
  <c r="L32" i="8" s="1"/>
  <c r="I27" i="8"/>
  <c r="K27" i="8" s="1"/>
  <c r="L27" i="8" s="1"/>
  <c r="I18" i="8"/>
  <c r="K18" i="8" s="1"/>
  <c r="L18" i="8" s="1"/>
  <c r="I9" i="8"/>
  <c r="K9" i="8" s="1"/>
  <c r="L9" i="8" s="1"/>
  <c r="I60" i="8"/>
  <c r="K60" i="8" s="1"/>
  <c r="L60" i="8" s="1"/>
  <c r="I59" i="8"/>
  <c r="K59" i="8" s="1"/>
  <c r="L59" i="8" s="1"/>
  <c r="I61" i="8"/>
  <c r="K61" i="8" s="1"/>
  <c r="L61" i="8" s="1"/>
  <c r="C56" i="8"/>
  <c r="C58" i="8"/>
  <c r="C57" i="8"/>
  <c r="C55" i="8"/>
  <c r="M55" i="8" s="1"/>
  <c r="C54" i="8"/>
  <c r="M54" i="8" s="1"/>
  <c r="C53" i="8"/>
  <c r="M53" i="8" s="1"/>
  <c r="C52" i="8"/>
  <c r="M52" i="8" s="1"/>
  <c r="C50" i="8"/>
  <c r="M50" i="8" s="1"/>
  <c r="C43" i="8"/>
  <c r="M43" i="8" s="1"/>
  <c r="C48" i="8"/>
  <c r="M48" i="8" s="1"/>
  <c r="C47" i="8"/>
  <c r="M47" i="8" s="1"/>
  <c r="C46" i="8"/>
  <c r="M46" i="8" s="1"/>
  <c r="C45" i="8"/>
  <c r="M45" i="8" s="1"/>
  <c r="C44" i="8"/>
  <c r="M44" i="8" s="1"/>
  <c r="C41" i="8"/>
  <c r="C4" i="8"/>
  <c r="C30" i="8"/>
  <c r="M30" i="8" s="1"/>
  <c r="C35" i="8"/>
  <c r="M35" i="8" s="1"/>
  <c r="C34" i="8"/>
  <c r="M34" i="8" s="1"/>
  <c r="C33" i="8"/>
  <c r="M33" i="8" s="1"/>
  <c r="C32" i="8"/>
  <c r="M32" i="8" s="1"/>
  <c r="C31" i="8"/>
  <c r="M31" i="8" s="1"/>
  <c r="C27" i="8"/>
  <c r="C26" i="8"/>
  <c r="C25" i="8"/>
  <c r="C24" i="8"/>
  <c r="C20" i="8"/>
  <c r="C19" i="8"/>
  <c r="C18" i="8"/>
  <c r="C17" i="8"/>
  <c r="C16" i="8"/>
  <c r="C15" i="8"/>
  <c r="M15" i="8" s="1"/>
  <c r="C14" i="8"/>
  <c r="M14" i="8" s="1"/>
  <c r="C13" i="8"/>
  <c r="M13" i="8" s="1"/>
  <c r="C12" i="8"/>
  <c r="M12" i="8" s="1"/>
  <c r="C11" i="8"/>
  <c r="M11" i="8" s="1"/>
  <c r="C10" i="8"/>
  <c r="M10" i="8" s="1"/>
  <c r="C9" i="8"/>
  <c r="M9" i="8" s="1"/>
  <c r="C8" i="8"/>
  <c r="M8" i="8" s="1"/>
  <c r="C7" i="8"/>
  <c r="M7" i="8" s="1"/>
  <c r="I50" i="1" l="1"/>
  <c r="E50" i="1"/>
  <c r="F50" i="1" s="1"/>
  <c r="E3" i="9"/>
  <c r="F3" i="9" s="1"/>
  <c r="I18" i="1"/>
  <c r="I64" i="1"/>
  <c r="I73" i="1"/>
  <c r="I71" i="1"/>
  <c r="I74" i="1"/>
  <c r="I3" i="9"/>
  <c r="E42" i="1"/>
  <c r="F42" i="1" s="1"/>
  <c r="I72" i="1"/>
  <c r="I75" i="1"/>
  <c r="I67" i="1"/>
  <c r="I68" i="1"/>
  <c r="I69" i="1"/>
  <c r="I20" i="1"/>
  <c r="I24" i="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C11" i="1"/>
  <c r="E87" i="1"/>
  <c r="F87" i="1" s="1"/>
  <c r="C24" i="1"/>
  <c r="L24" i="1" s="1"/>
  <c r="C44" i="1"/>
  <c r="I78" i="1"/>
  <c r="E58" i="1"/>
  <c r="F58" i="1" s="1"/>
  <c r="C58" i="1"/>
  <c r="C50" i="1"/>
  <c r="C3" i="8"/>
  <c r="K3" i="8" s="1"/>
  <c r="E3" i="8"/>
  <c r="F3" i="8" s="1"/>
  <c r="I3" i="8"/>
  <c r="C51" i="8"/>
  <c r="E51" i="8"/>
  <c r="F51" i="8" s="1"/>
  <c r="I51" i="8"/>
  <c r="C22" i="8"/>
  <c r="E22" i="8"/>
  <c r="F22" i="8" s="1"/>
  <c r="I22" i="8"/>
  <c r="E60" i="8"/>
  <c r="F60" i="8" s="1"/>
  <c r="M60" i="8" s="1"/>
  <c r="E61" i="8"/>
  <c r="F61" i="8" s="1"/>
  <c r="C59" i="8"/>
  <c r="E59" i="8"/>
  <c r="F59" i="8" s="1"/>
  <c r="C29" i="8"/>
  <c r="E29" i="8"/>
  <c r="F29" i="8" s="1"/>
  <c r="I29" i="8"/>
  <c r="K29" i="8" s="1"/>
  <c r="L29" i="8" s="1"/>
  <c r="C62" i="8"/>
  <c r="E62" i="8"/>
  <c r="F62" i="8" s="1"/>
  <c r="I62" i="8"/>
  <c r="C37" i="8"/>
  <c r="M37" i="8" s="1"/>
  <c r="C63" i="8"/>
  <c r="E63" i="8"/>
  <c r="F63" i="8" s="1"/>
  <c r="I63" i="8"/>
  <c r="C36" i="8"/>
  <c r="E36" i="8"/>
  <c r="F36" i="8" s="1"/>
  <c r="I36" i="8"/>
  <c r="C28" i="8"/>
  <c r="E28" i="8"/>
  <c r="F28" i="8" s="1"/>
  <c r="I28" i="8"/>
  <c r="C38" i="8"/>
  <c r="F38" i="8"/>
  <c r="I38" i="8"/>
  <c r="E5" i="8"/>
  <c r="F5" i="8" s="1"/>
  <c r="I5" i="8"/>
  <c r="E6" i="8"/>
  <c r="F6" i="8"/>
  <c r="I6" i="8"/>
  <c r="E7" i="8"/>
  <c r="F7" i="8"/>
  <c r="I7" i="8"/>
  <c r="E8" i="8"/>
  <c r="F8" i="8"/>
  <c r="I8" i="8"/>
  <c r="E9" i="8"/>
  <c r="E10" i="8"/>
  <c r="I10" i="8"/>
  <c r="E11" i="8"/>
  <c r="F11" i="8"/>
  <c r="I11" i="8"/>
  <c r="E12" i="8"/>
  <c r="F12" i="8"/>
  <c r="I12" i="8"/>
  <c r="E14" i="8"/>
  <c r="F14" i="8"/>
  <c r="I14" i="8"/>
  <c r="E15" i="8"/>
  <c r="F15" i="8" s="1"/>
  <c r="I15" i="8"/>
  <c r="E16" i="8"/>
  <c r="F16" i="8" s="1"/>
  <c r="I16" i="8"/>
  <c r="E17" i="8"/>
  <c r="F17" i="8" s="1"/>
  <c r="I17" i="8"/>
  <c r="E18" i="8"/>
  <c r="F18" i="8" s="1"/>
  <c r="M18" i="8" s="1"/>
  <c r="E19" i="8"/>
  <c r="F19" i="8" s="1"/>
  <c r="I19" i="8"/>
  <c r="E20" i="8"/>
  <c r="F20" i="8" s="1"/>
  <c r="I20" i="8"/>
  <c r="C21" i="8"/>
  <c r="E21" i="8"/>
  <c r="F21" i="8" s="1"/>
  <c r="I21" i="8"/>
  <c r="E24" i="8"/>
  <c r="F24" i="8" s="1"/>
  <c r="I24" i="8"/>
  <c r="K24" i="8" s="1"/>
  <c r="L24" i="8" s="1"/>
  <c r="E25" i="8"/>
  <c r="F25" i="8" s="1"/>
  <c r="I25" i="8"/>
  <c r="K25" i="8" s="1"/>
  <c r="L25" i="8" s="1"/>
  <c r="E26" i="8"/>
  <c r="F26" i="8" s="1"/>
  <c r="I26" i="8"/>
  <c r="K26" i="8" s="1"/>
  <c r="L26" i="8" s="1"/>
  <c r="E27" i="8"/>
  <c r="F27" i="8" s="1"/>
  <c r="M27" i="8" s="1"/>
  <c r="E30" i="8"/>
  <c r="F30" i="8"/>
  <c r="I30" i="8"/>
  <c r="E31" i="8"/>
  <c r="F31" i="8"/>
  <c r="I31" i="8"/>
  <c r="E32" i="8"/>
  <c r="F32" i="8" s="1"/>
  <c r="E33" i="8"/>
  <c r="F33" i="8"/>
  <c r="I33" i="8"/>
  <c r="E34" i="8"/>
  <c r="F34" i="8" s="1"/>
  <c r="E35" i="8"/>
  <c r="F35" i="8"/>
  <c r="I35" i="8"/>
  <c r="C40" i="8"/>
  <c r="E40" i="8"/>
  <c r="F40" i="8" s="1"/>
  <c r="E4" i="8"/>
  <c r="F4" i="8" s="1"/>
  <c r="I4" i="8"/>
  <c r="E41" i="8"/>
  <c r="F41" i="8" s="1"/>
  <c r="I41" i="8"/>
  <c r="E42" i="8"/>
  <c r="F42" i="8"/>
  <c r="I42" i="8"/>
  <c r="E43" i="8"/>
  <c r="F43" i="8"/>
  <c r="I43" i="8"/>
  <c r="E44" i="8"/>
  <c r="F44" i="8"/>
  <c r="I44" i="8"/>
  <c r="E45" i="8"/>
  <c r="F45" i="8"/>
  <c r="I45" i="8"/>
  <c r="E46" i="8"/>
  <c r="F46" i="8"/>
  <c r="I46" i="8"/>
  <c r="E47" i="8"/>
  <c r="F47" i="8" s="1"/>
  <c r="I47" i="8"/>
  <c r="E48" i="8"/>
  <c r="F48" i="8"/>
  <c r="I48" i="8"/>
  <c r="E23" i="8"/>
  <c r="F23" i="8"/>
  <c r="I23" i="8"/>
  <c r="E50" i="8"/>
  <c r="F50" i="8"/>
  <c r="I50" i="8"/>
  <c r="E52" i="8"/>
  <c r="F52" i="8"/>
  <c r="I52" i="8"/>
  <c r="E53" i="8"/>
  <c r="F53" i="8"/>
  <c r="I53" i="8"/>
  <c r="E54" i="8"/>
  <c r="F54" i="8"/>
  <c r="I54" i="8"/>
  <c r="E55" i="8"/>
  <c r="F55" i="8"/>
  <c r="I55" i="8"/>
  <c r="E56" i="8"/>
  <c r="F56" i="8" s="1"/>
  <c r="I56" i="8"/>
  <c r="E57" i="8"/>
  <c r="F57" i="8" s="1"/>
  <c r="I57" i="8"/>
  <c r="E58" i="8"/>
  <c r="F58" i="8" s="1"/>
  <c r="I58" i="8"/>
  <c r="C3" i="9"/>
  <c r="L3" i="9" s="1"/>
  <c r="C4" i="9"/>
  <c r="K4" i="9" s="1"/>
  <c r="E4" i="9"/>
  <c r="F4" i="9" s="1"/>
  <c r="C5" i="9"/>
  <c r="L5" i="9" s="1"/>
  <c r="E5" i="9"/>
  <c r="F5" i="9" s="1"/>
  <c r="C6" i="9"/>
  <c r="L6" i="9" s="1"/>
  <c r="E6" i="9"/>
  <c r="F6" i="9" s="1"/>
  <c r="C3" i="1"/>
  <c r="E3" i="1"/>
  <c r="F3" i="1" s="1"/>
  <c r="I3" i="1"/>
  <c r="A4" i="1"/>
  <c r="A5" i="1" s="1"/>
  <c r="A6" i="1" s="1"/>
  <c r="C4" i="1"/>
  <c r="E4" i="1"/>
  <c r="F4" i="1" s="1"/>
  <c r="I4" i="1"/>
  <c r="C5" i="1"/>
  <c r="L5" i="1" s="1"/>
  <c r="E5" i="1"/>
  <c r="F5" i="1" s="1"/>
  <c r="I5" i="1"/>
  <c r="C6" i="1"/>
  <c r="E6" i="1"/>
  <c r="F6" i="1" s="1"/>
  <c r="I6" i="1"/>
  <c r="C51" i="1"/>
  <c r="L51" i="1" s="1"/>
  <c r="F51" i="1"/>
  <c r="I51" i="1"/>
  <c r="C76" i="1"/>
  <c r="E76" i="1"/>
  <c r="F76" i="1" s="1"/>
  <c r="I76" i="1"/>
  <c r="C8" i="1"/>
  <c r="L8" i="1" s="1"/>
  <c r="E8" i="1"/>
  <c r="F8" i="1" s="1"/>
  <c r="I8" i="1"/>
  <c r="C10" i="1"/>
  <c r="L10" i="1" s="1"/>
  <c r="E10" i="1"/>
  <c r="F10" i="1" s="1"/>
  <c r="I10" i="1"/>
  <c r="E11" i="1"/>
  <c r="F11" i="1" s="1"/>
  <c r="I11" i="1"/>
  <c r="E44" i="1"/>
  <c r="F44" i="1" s="1"/>
  <c r="I44" i="1"/>
  <c r="C12" i="1"/>
  <c r="K12" i="1" s="1"/>
  <c r="E12" i="1"/>
  <c r="F12" i="1" s="1"/>
  <c r="I12" i="1"/>
  <c r="C13" i="1"/>
  <c r="K13" i="1" s="1"/>
  <c r="E13" i="1"/>
  <c r="F13" i="1" s="1"/>
  <c r="I13" i="1"/>
  <c r="C14" i="1"/>
  <c r="K14" i="1" s="1"/>
  <c r="E14" i="1"/>
  <c r="F14" i="1" s="1"/>
  <c r="I14" i="1"/>
  <c r="C15" i="1"/>
  <c r="K15" i="1" s="1"/>
  <c r="E15" i="1"/>
  <c r="F15" i="1" s="1"/>
  <c r="I15" i="1"/>
  <c r="C16" i="1"/>
  <c r="K16" i="1" s="1"/>
  <c r="E16" i="1"/>
  <c r="F16" i="1" s="1"/>
  <c r="I16" i="1"/>
  <c r="C17" i="1"/>
  <c r="K17" i="1" s="1"/>
  <c r="E17" i="1"/>
  <c r="F17" i="1" s="1"/>
  <c r="I17" i="1"/>
  <c r="C18" i="1"/>
  <c r="K18" i="1" s="1"/>
  <c r="E18" i="1"/>
  <c r="F18" i="1" s="1"/>
  <c r="C19" i="1"/>
  <c r="L19" i="1" s="1"/>
  <c r="E19" i="1"/>
  <c r="F19" i="1" s="1"/>
  <c r="I19" i="1"/>
  <c r="C23" i="1"/>
  <c r="L23" i="1" s="1"/>
  <c r="E23" i="1"/>
  <c r="F23" i="1" s="1"/>
  <c r="I23" i="1"/>
  <c r="C70" i="1"/>
  <c r="L70" i="1" s="1"/>
  <c r="E70" i="1"/>
  <c r="F70" i="1" s="1"/>
  <c r="I70" i="1"/>
  <c r="C25" i="1"/>
  <c r="L25" i="1" s="1"/>
  <c r="E25" i="1"/>
  <c r="F25" i="1" s="1"/>
  <c r="I25" i="1"/>
  <c r="C22" i="1"/>
  <c r="L22" i="1" s="1"/>
  <c r="E22" i="1"/>
  <c r="F22" i="1" s="1"/>
  <c r="I22" i="1"/>
  <c r="C20" i="1"/>
  <c r="E20" i="1"/>
  <c r="F20" i="1" s="1"/>
  <c r="E24" i="1"/>
  <c r="F24" i="1" s="1"/>
  <c r="L26" i="1"/>
  <c r="F26" i="1"/>
  <c r="I26" i="1"/>
  <c r="C83" i="1"/>
  <c r="L83" i="1" s="1"/>
  <c r="E83" i="1"/>
  <c r="F83" i="1" s="1"/>
  <c r="I83" i="1"/>
  <c r="C27" i="1"/>
  <c r="L27" i="1" s="1"/>
  <c r="E27" i="1"/>
  <c r="F27" i="1" s="1"/>
  <c r="I27" i="1"/>
  <c r="C28" i="1"/>
  <c r="L28" i="1" s="1"/>
  <c r="E28" i="1"/>
  <c r="F28" i="1" s="1"/>
  <c r="C29" i="1"/>
  <c r="L29" i="1" s="1"/>
  <c r="E29" i="1"/>
  <c r="F29" i="1" s="1"/>
  <c r="I29" i="1"/>
  <c r="C30" i="1"/>
  <c r="K30" i="1" s="1"/>
  <c r="E30" i="1"/>
  <c r="F30" i="1" s="1"/>
  <c r="I30" i="1"/>
  <c r="C87" i="1"/>
  <c r="K87" i="1" s="1"/>
  <c r="I87" i="1"/>
  <c r="C31" i="1"/>
  <c r="L31" i="1" s="1"/>
  <c r="E31" i="1"/>
  <c r="F31" i="1" s="1"/>
  <c r="I31" i="1"/>
  <c r="C32" i="1"/>
  <c r="E32" i="1"/>
  <c r="F32" i="1" s="1"/>
  <c r="I32" i="1"/>
  <c r="C33" i="1"/>
  <c r="E33" i="1"/>
  <c r="F33" i="1" s="1"/>
  <c r="I33" i="1"/>
  <c r="C34" i="1"/>
  <c r="E34" i="1"/>
  <c r="F34" i="1" s="1"/>
  <c r="I34" i="1"/>
  <c r="C45" i="1"/>
  <c r="F45" i="1"/>
  <c r="I45" i="1"/>
  <c r="C35" i="1"/>
  <c r="E35" i="1"/>
  <c r="F35" i="1" s="1"/>
  <c r="I35" i="1"/>
  <c r="F46" i="1"/>
  <c r="I46" i="1"/>
  <c r="C47" i="1"/>
  <c r="L47" i="1" s="1"/>
  <c r="E47" i="1"/>
  <c r="F47" i="1" s="1"/>
  <c r="I47" i="1"/>
  <c r="C48" i="1"/>
  <c r="L48" i="1" s="1"/>
  <c r="E48" i="1"/>
  <c r="F48" i="1" s="1"/>
  <c r="I48" i="1"/>
  <c r="C42" i="1"/>
  <c r="I42" i="1"/>
  <c r="C43" i="1"/>
  <c r="K43" i="1" s="1"/>
  <c r="E43" i="1"/>
  <c r="F43" i="1" s="1"/>
  <c r="I43" i="1"/>
  <c r="C49" i="1"/>
  <c r="K49" i="1" s="1"/>
  <c r="E49" i="1"/>
  <c r="F49" i="1" s="1"/>
  <c r="I49" i="1"/>
  <c r="C52" i="1"/>
  <c r="L52" i="1" s="1"/>
  <c r="E52" i="1"/>
  <c r="F52" i="1" s="1"/>
  <c r="I52" i="1"/>
  <c r="C53" i="1"/>
  <c r="L53" i="1" s="1"/>
  <c r="E53" i="1"/>
  <c r="F53" i="1" s="1"/>
  <c r="C54" i="1"/>
  <c r="L54" i="1" s="1"/>
  <c r="E54" i="1"/>
  <c r="F54" i="1" s="1"/>
  <c r="I54" i="1"/>
  <c r="C55" i="1"/>
  <c r="L55" i="1" s="1"/>
  <c r="E55" i="1"/>
  <c r="F55" i="1" s="1"/>
  <c r="I55" i="1"/>
  <c r="L56" i="1"/>
  <c r="F56" i="1"/>
  <c r="I56" i="1"/>
  <c r="C57" i="1"/>
  <c r="L57" i="1" s="1"/>
  <c r="E57" i="1"/>
  <c r="F57" i="1" s="1"/>
  <c r="C59" i="1"/>
  <c r="L59" i="1" s="1"/>
  <c r="E59" i="1"/>
  <c r="F59" i="1" s="1"/>
  <c r="I59" i="1"/>
  <c r="C60" i="1"/>
  <c r="E60" i="1"/>
  <c r="F60" i="1" s="1"/>
  <c r="I60" i="1"/>
  <c r="C61" i="1"/>
  <c r="L61" i="1" s="1"/>
  <c r="E61" i="1"/>
  <c r="F61" i="1" s="1"/>
  <c r="I61" i="1"/>
  <c r="C62" i="1"/>
  <c r="L62" i="1" s="1"/>
  <c r="E62" i="1"/>
  <c r="F62" i="1" s="1"/>
  <c r="I62" i="1"/>
  <c r="C63" i="1"/>
  <c r="K63" i="1" s="1"/>
  <c r="E63" i="1"/>
  <c r="F63" i="1" s="1"/>
  <c r="I63" i="1"/>
  <c r="L65" i="1"/>
  <c r="F65" i="1"/>
  <c r="I65" i="1"/>
  <c r="C66" i="1"/>
  <c r="L66" i="1" s="1"/>
  <c r="E66" i="1"/>
  <c r="F66" i="1" s="1"/>
  <c r="I66" i="1"/>
  <c r="C67" i="1"/>
  <c r="K67" i="1" s="1"/>
  <c r="E67" i="1"/>
  <c r="F67" i="1" s="1"/>
  <c r="C68" i="1"/>
  <c r="K68" i="1" s="1"/>
  <c r="E68" i="1"/>
  <c r="F68" i="1" s="1"/>
  <c r="C69" i="1"/>
  <c r="K69" i="1" s="1"/>
  <c r="E69" i="1"/>
  <c r="F69" i="1" s="1"/>
  <c r="C21" i="1"/>
  <c r="L21" i="1" s="1"/>
  <c r="E21" i="1"/>
  <c r="F21" i="1" s="1"/>
  <c r="I21" i="1"/>
  <c r="C71" i="1"/>
  <c r="E71" i="1"/>
  <c r="F71" i="1" s="1"/>
  <c r="C72" i="1"/>
  <c r="E72" i="1"/>
  <c r="F72" i="1" s="1"/>
  <c r="C73" i="1"/>
  <c r="E73" i="1"/>
  <c r="F73" i="1" s="1"/>
  <c r="C74" i="1"/>
  <c r="E74" i="1"/>
  <c r="F74" i="1" s="1"/>
  <c r="C64" i="1"/>
  <c r="L64" i="1" s="1"/>
  <c r="E64" i="1"/>
  <c r="F64" i="1" s="1"/>
  <c r="C75" i="1"/>
  <c r="L75" i="1" s="1"/>
  <c r="E75" i="1"/>
  <c r="F75" i="1" s="1"/>
  <c r="C36" i="1"/>
  <c r="K36" i="1" s="1"/>
  <c r="E36" i="1"/>
  <c r="F36" i="1" s="1"/>
  <c r="I36" i="1"/>
  <c r="C9" i="1"/>
  <c r="E9" i="1"/>
  <c r="F9" i="1" s="1"/>
  <c r="I9" i="1"/>
  <c r="C7" i="1"/>
  <c r="L7" i="1" s="1"/>
  <c r="E7" i="1"/>
  <c r="F7" i="1" s="1"/>
  <c r="I7" i="1"/>
  <c r="I38" i="1"/>
  <c r="C39" i="1"/>
  <c r="L39" i="1" s="1"/>
  <c r="E39" i="1"/>
  <c r="F39" i="1" s="1"/>
  <c r="I39" i="1"/>
  <c r="C40" i="1"/>
  <c r="E40" i="1"/>
  <c r="F40" i="1" s="1"/>
  <c r="I40" i="1"/>
  <c r="C41" i="1"/>
  <c r="E41" i="1"/>
  <c r="F41" i="1" s="1"/>
  <c r="C77" i="1"/>
  <c r="K77" i="1" s="1"/>
  <c r="E77" i="1"/>
  <c r="F77" i="1" s="1"/>
  <c r="I77" i="1"/>
  <c r="C78" i="1"/>
  <c r="E78" i="1"/>
  <c r="F78" i="1" s="1"/>
  <c r="C79" i="1"/>
  <c r="L79" i="1" s="1"/>
  <c r="E79" i="1"/>
  <c r="F79" i="1" s="1"/>
  <c r="I79" i="1"/>
  <c r="C80" i="1"/>
  <c r="L80" i="1" s="1"/>
  <c r="E80" i="1"/>
  <c r="F80" i="1" s="1"/>
  <c r="I80" i="1"/>
  <c r="C81" i="1"/>
  <c r="L81" i="1" s="1"/>
  <c r="E81" i="1"/>
  <c r="F81" i="1" s="1"/>
  <c r="I81" i="1"/>
  <c r="C82" i="1"/>
  <c r="L82" i="1" s="1"/>
  <c r="E82" i="1"/>
  <c r="F82" i="1" s="1"/>
  <c r="I82" i="1"/>
  <c r="C84" i="1"/>
  <c r="L84" i="1" s="1"/>
  <c r="E84" i="1"/>
  <c r="F84" i="1" s="1"/>
  <c r="I84" i="1"/>
  <c r="C88" i="1"/>
  <c r="L88" i="1" s="1"/>
  <c r="E88" i="1"/>
  <c r="F88" i="1" s="1"/>
  <c r="I88" i="1"/>
  <c r="C85" i="1"/>
  <c r="L85" i="1" s="1"/>
  <c r="E85" i="1"/>
  <c r="F85" i="1" s="1"/>
  <c r="I85" i="1"/>
  <c r="C89" i="1"/>
  <c r="L89" i="1" s="1"/>
  <c r="E89" i="1"/>
  <c r="F89" i="1" s="1"/>
  <c r="I89" i="1"/>
  <c r="C90" i="1"/>
  <c r="L90" i="1" s="1"/>
  <c r="E90" i="1"/>
  <c r="F90" i="1" s="1"/>
  <c r="I90" i="1"/>
  <c r="C91" i="1"/>
  <c r="L91" i="1" s="1"/>
  <c r="E91" i="1"/>
  <c r="F91" i="1" s="1"/>
  <c r="C92" i="1"/>
  <c r="L92" i="1" s="1"/>
  <c r="E92" i="1"/>
  <c r="F92" i="1" s="1"/>
  <c r="I92" i="1"/>
  <c r="C93" i="1"/>
  <c r="L93" i="1" s="1"/>
  <c r="E93" i="1"/>
  <c r="F93" i="1" s="1"/>
  <c r="I93" i="1"/>
  <c r="C94" i="1"/>
  <c r="L94" i="1" s="1"/>
  <c r="E94" i="1"/>
  <c r="F94" i="1" s="1"/>
  <c r="I94" i="1"/>
  <c r="C95" i="1"/>
  <c r="L95" i="1" s="1"/>
  <c r="E95" i="1"/>
  <c r="F95" i="1" s="1"/>
  <c r="C96" i="1"/>
  <c r="L96" i="1" s="1"/>
  <c r="M96" i="1" s="1"/>
  <c r="E96" i="1"/>
  <c r="L38" i="1"/>
  <c r="M18" i="1" l="1"/>
  <c r="L50" i="1"/>
  <c r="M50" i="1" s="1"/>
  <c r="M59" i="1"/>
  <c r="M25" i="1"/>
  <c r="M24" i="1"/>
  <c r="L60" i="1"/>
  <c r="M60" i="1" s="1"/>
  <c r="M46" i="1"/>
  <c r="M47" i="1"/>
  <c r="K6" i="1"/>
  <c r="M6" i="1" s="1"/>
  <c r="K3" i="1"/>
  <c r="M3" i="1" s="1"/>
  <c r="M58" i="1"/>
  <c r="M41" i="1"/>
  <c r="M49" i="1"/>
  <c r="A7" i="1"/>
  <c r="A8" i="1" s="1"/>
  <c r="M83" i="1"/>
  <c r="K48" i="1"/>
  <c r="M48" i="1"/>
  <c r="L35" i="1"/>
  <c r="K35" i="1"/>
  <c r="M35" i="1" s="1"/>
  <c r="K32" i="1"/>
  <c r="M32" i="1" s="1"/>
  <c r="L32" i="1"/>
  <c r="K33" i="1"/>
  <c r="M33" i="1" s="1"/>
  <c r="L33" i="1"/>
  <c r="K34" i="1"/>
  <c r="M34" i="1" s="1"/>
  <c r="L34" i="1"/>
  <c r="L45" i="1"/>
  <c r="L42" i="1"/>
  <c r="M42" i="1" s="1"/>
  <c r="K31" i="1"/>
  <c r="M31" i="1" s="1"/>
  <c r="M4" i="9"/>
  <c r="M6" i="9"/>
  <c r="M3" i="9"/>
  <c r="M5" i="9"/>
  <c r="M58" i="8"/>
  <c r="M26" i="8"/>
  <c r="M25" i="8"/>
  <c r="M24" i="8"/>
  <c r="M21" i="8"/>
  <c r="M57" i="8"/>
  <c r="M19" i="8"/>
  <c r="M20" i="8"/>
  <c r="M38" i="8"/>
  <c r="M51" i="8"/>
  <c r="M3" i="8"/>
  <c r="M56" i="8"/>
  <c r="M41" i="8"/>
  <c r="M4" i="8"/>
  <c r="M17" i="8"/>
  <c r="M16" i="8"/>
  <c r="M36" i="8"/>
  <c r="M63" i="8"/>
  <c r="M29" i="8"/>
  <c r="M22" i="8"/>
  <c r="M40" i="8"/>
  <c r="M5" i="8"/>
  <c r="M28" i="8"/>
  <c r="M62" i="8"/>
  <c r="I57" i="1"/>
  <c r="M57" i="1" s="1"/>
  <c r="M78" i="1"/>
  <c r="M73" i="1"/>
  <c r="M44" i="1"/>
  <c r="M56" i="1"/>
  <c r="M95" i="1"/>
  <c r="M72" i="1"/>
  <c r="M30" i="1"/>
  <c r="M14" i="1"/>
  <c r="M9" i="1"/>
  <c r="M74" i="1"/>
  <c r="M15" i="1"/>
  <c r="M91" i="1"/>
  <c r="M40" i="1"/>
  <c r="M38" i="1"/>
  <c r="M21" i="1"/>
  <c r="M17" i="1"/>
  <c r="M89" i="1"/>
  <c r="M63" i="1"/>
  <c r="M53" i="1"/>
  <c r="M90" i="1"/>
  <c r="M71" i="1"/>
  <c r="M20" i="1"/>
  <c r="M84" i="1"/>
  <c r="M66" i="1"/>
  <c r="M54" i="1"/>
  <c r="M28" i="1"/>
  <c r="M70" i="1"/>
  <c r="M16" i="1"/>
  <c r="M61" i="1"/>
  <c r="M85" i="1"/>
  <c r="M82" i="1"/>
  <c r="M79" i="1"/>
  <c r="M36" i="1"/>
  <c r="M64" i="1"/>
  <c r="M65" i="1"/>
  <c r="M27" i="1"/>
  <c r="M68" i="1"/>
  <c r="M13" i="1"/>
  <c r="M67" i="1"/>
  <c r="M94" i="1"/>
  <c r="M93" i="1"/>
  <c r="M81" i="1"/>
  <c r="M55" i="1"/>
  <c r="M22" i="1"/>
  <c r="M23" i="1"/>
  <c r="M80" i="1"/>
  <c r="M62" i="1"/>
  <c r="M52" i="1"/>
  <c r="M87" i="1"/>
  <c r="M29" i="1"/>
  <c r="M26" i="1"/>
  <c r="M76" i="1"/>
  <c r="M39" i="1"/>
  <c r="M43" i="1"/>
  <c r="M8" i="1"/>
  <c r="M75" i="1"/>
  <c r="M51" i="1"/>
  <c r="M19" i="1"/>
  <c r="M92" i="1"/>
  <c r="M69" i="1"/>
  <c r="M11" i="1"/>
  <c r="M10" i="1"/>
  <c r="M12" i="1"/>
  <c r="M88" i="1"/>
  <c r="M77" i="1"/>
  <c r="M7" i="1"/>
  <c r="M5" i="1"/>
  <c r="K4" i="1"/>
  <c r="M4" i="1" s="1"/>
  <c r="M45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sharedStrings.xml><?xml version="1.0" encoding="utf-8"?>
<sst xmlns="http://schemas.openxmlformats.org/spreadsheetml/2006/main" count="778" uniqueCount="481">
  <si>
    <t>CLASE DE PUESTO</t>
  </si>
  <si>
    <t>CEDULA</t>
  </si>
  <si>
    <t>NOMBRE</t>
  </si>
  <si>
    <t>PRIMER APELLIDO</t>
  </si>
  <si>
    <t>SEGUNDO APELLIDO</t>
  </si>
  <si>
    <t>PUESTO</t>
  </si>
  <si>
    <t>CANTIDAD DE ANUALIDADES</t>
  </si>
  <si>
    <t>PUNTOS DE CARRERA PROFESIONAL</t>
  </si>
  <si>
    <t>SALARIO BASE</t>
  </si>
  <si>
    <t>AUMENTOS ANUALES</t>
  </si>
  <si>
    <t>CARRERA PROFESIONAL</t>
  </si>
  <si>
    <t>PROHIBICIÓN</t>
  </si>
  <si>
    <t>DEDICACIÓN EXCLUSIVA</t>
  </si>
  <si>
    <t>Asesor Profesional</t>
  </si>
  <si>
    <t xml:space="preserve">Asistente Profesional </t>
  </si>
  <si>
    <t>Asistente Técnico</t>
  </si>
  <si>
    <t xml:space="preserve">Asistente Telecomunicaciones </t>
  </si>
  <si>
    <t>Auditor Nivel 1</t>
  </si>
  <si>
    <t>Chofer Confianza</t>
  </si>
  <si>
    <t xml:space="preserve">Conductor Servicio Civil 1 </t>
  </si>
  <si>
    <t xml:space="preserve">Consultor Licenciado </t>
  </si>
  <si>
    <t xml:space="preserve">Consultor Licenciado Experto </t>
  </si>
  <si>
    <t xml:space="preserve">Director </t>
  </si>
  <si>
    <t>Director de Certificaciones de Firma Digital MICITT</t>
  </si>
  <si>
    <t>Director de Innovación del MICITT</t>
  </si>
  <si>
    <t xml:space="preserve">Gerente </t>
  </si>
  <si>
    <t>Jefe Unidad de Planificación MICITT</t>
  </si>
  <si>
    <t>Ministro</t>
  </si>
  <si>
    <t>Oficial Mayor y Director Administrativo MICITT</t>
  </si>
  <si>
    <t xml:space="preserve">Oficinista de Servicio Civil 1 </t>
  </si>
  <si>
    <t>Profesional Informática 1-A</t>
  </si>
  <si>
    <t>Profesional Informática 1-B</t>
  </si>
  <si>
    <t>Profesional Informática 1-C</t>
  </si>
  <si>
    <t>Profesional Jefe Informática 1-A</t>
  </si>
  <si>
    <t xml:space="preserve">Profesional Jefe Servicio Civil 1 </t>
  </si>
  <si>
    <t>Profesional Jefe Servicio Civil 3</t>
  </si>
  <si>
    <t xml:space="preserve">Profesional Servicio Civil 1-A </t>
  </si>
  <si>
    <t>Profesional Servicio Civil 1-B</t>
  </si>
  <si>
    <t>Profesional Servicio Civil 2</t>
  </si>
  <si>
    <t>Profesional Servicio Civil 3</t>
  </si>
  <si>
    <t xml:space="preserve">Profesional Telecomunicaciones </t>
  </si>
  <si>
    <t xml:space="preserve">Secretario de Servicio Civil 1 </t>
  </si>
  <si>
    <t>Técnico de Servicio Civil 1</t>
  </si>
  <si>
    <t>Viceministro</t>
  </si>
  <si>
    <t xml:space="preserve">Elizondo </t>
  </si>
  <si>
    <t>Morera</t>
  </si>
  <si>
    <t>Ramírez</t>
  </si>
  <si>
    <t xml:space="preserve">Adrián Alberto </t>
  </si>
  <si>
    <t xml:space="preserve">Umaña </t>
  </si>
  <si>
    <t xml:space="preserve">Chaves </t>
  </si>
  <si>
    <t xml:space="preserve">Villalobos </t>
  </si>
  <si>
    <t xml:space="preserve">Rodríguez </t>
  </si>
  <si>
    <t xml:space="preserve">Ileana María   </t>
  </si>
  <si>
    <t xml:space="preserve">Soto </t>
  </si>
  <si>
    <t xml:space="preserve">Valerio </t>
  </si>
  <si>
    <t xml:space="preserve">Eugenia        </t>
  </si>
  <si>
    <t xml:space="preserve">Fernández </t>
  </si>
  <si>
    <t xml:space="preserve">Otárola </t>
  </si>
  <si>
    <t xml:space="preserve">Marco Vinicio  </t>
  </si>
  <si>
    <t xml:space="preserve">Alpízar </t>
  </si>
  <si>
    <t xml:space="preserve">Jiménez </t>
  </si>
  <si>
    <t xml:space="preserve">William        </t>
  </si>
  <si>
    <t xml:space="preserve">Villegas </t>
  </si>
  <si>
    <t>Oscar</t>
  </si>
  <si>
    <t>Campos</t>
  </si>
  <si>
    <t>Prado</t>
  </si>
  <si>
    <t>Rodolfo Ernesto</t>
  </si>
  <si>
    <t>Cruz</t>
  </si>
  <si>
    <t>Pacheco</t>
  </si>
  <si>
    <t xml:space="preserve">Frank Alberto  </t>
  </si>
  <si>
    <t xml:space="preserve">Aguilar </t>
  </si>
  <si>
    <t xml:space="preserve">Vargas </t>
  </si>
  <si>
    <t xml:space="preserve">Quesada </t>
  </si>
  <si>
    <t xml:space="preserve">Rojas </t>
  </si>
  <si>
    <t xml:space="preserve">Ceciliano </t>
  </si>
  <si>
    <t xml:space="preserve">María Angélica </t>
  </si>
  <si>
    <t xml:space="preserve">Chinchilla </t>
  </si>
  <si>
    <t xml:space="preserve">Medina </t>
  </si>
  <si>
    <t>Díaz</t>
  </si>
  <si>
    <t xml:space="preserve">Ruiz </t>
  </si>
  <si>
    <t xml:space="preserve">Flores </t>
  </si>
  <si>
    <t xml:space="preserve">Alexander      </t>
  </si>
  <si>
    <t xml:space="preserve">Barquero </t>
  </si>
  <si>
    <t xml:space="preserve">Alejandro      </t>
  </si>
  <si>
    <t xml:space="preserve">Hernández </t>
  </si>
  <si>
    <t xml:space="preserve">Delgado </t>
  </si>
  <si>
    <t xml:space="preserve">Núñez </t>
  </si>
  <si>
    <t xml:space="preserve">Carla Victoria </t>
  </si>
  <si>
    <t xml:space="preserve">Valverde </t>
  </si>
  <si>
    <t xml:space="preserve">Barahona </t>
  </si>
  <si>
    <t>Edwin Ricardo</t>
  </si>
  <si>
    <t>Estrada</t>
  </si>
  <si>
    <t>Hernández</t>
  </si>
  <si>
    <t xml:space="preserve">Elidier Rafael </t>
  </si>
  <si>
    <t xml:space="preserve">Moya </t>
  </si>
  <si>
    <t xml:space="preserve">Francisco      </t>
  </si>
  <si>
    <t xml:space="preserve">Troyo </t>
  </si>
  <si>
    <t xml:space="preserve">Gamboa </t>
  </si>
  <si>
    <t>Giovanni</t>
  </si>
  <si>
    <t xml:space="preserve">Víctor </t>
  </si>
  <si>
    <t xml:space="preserve">Paola Lucrecia </t>
  </si>
  <si>
    <t xml:space="preserve">Herrera </t>
  </si>
  <si>
    <t>Corrales</t>
  </si>
  <si>
    <t xml:space="preserve">Roy Mauricio   </t>
  </si>
  <si>
    <t xml:space="preserve">Venegas </t>
  </si>
  <si>
    <t xml:space="preserve">López </t>
  </si>
  <si>
    <t>Gregoria</t>
  </si>
  <si>
    <t>Vílchez</t>
  </si>
  <si>
    <t>Martínez</t>
  </si>
  <si>
    <t xml:space="preserve">Marco Esteban  </t>
  </si>
  <si>
    <t xml:space="preserve">Prendas </t>
  </si>
  <si>
    <t xml:space="preserve">Mario Alonso   </t>
  </si>
  <si>
    <t xml:space="preserve">Álvarez </t>
  </si>
  <si>
    <t xml:space="preserve">Córdoba </t>
  </si>
  <si>
    <t>Esteban Alfonso</t>
  </si>
  <si>
    <t xml:space="preserve">Monge </t>
  </si>
  <si>
    <t xml:space="preserve">Cordero </t>
  </si>
  <si>
    <t xml:space="preserve">Sanabria </t>
  </si>
  <si>
    <t>Eduardo</t>
  </si>
  <si>
    <t>Venegas</t>
  </si>
  <si>
    <t>Berrocal</t>
  </si>
  <si>
    <t xml:space="preserve">Zumbado </t>
  </si>
  <si>
    <t>Alexandra María</t>
  </si>
  <si>
    <t xml:space="preserve">Víquez </t>
  </si>
  <si>
    <t>Quesada</t>
  </si>
  <si>
    <t xml:space="preserve">José Manuel    </t>
  </si>
  <si>
    <t xml:space="preserve">Pizarro </t>
  </si>
  <si>
    <t xml:space="preserve">Agüero </t>
  </si>
  <si>
    <t xml:space="preserve">Raquel Yesenia </t>
  </si>
  <si>
    <t xml:space="preserve">Nelson </t>
  </si>
  <si>
    <t xml:space="preserve">Diego Armando  </t>
  </si>
  <si>
    <t xml:space="preserve">Pérez </t>
  </si>
  <si>
    <t>Marjorie</t>
  </si>
  <si>
    <t>Romero</t>
  </si>
  <si>
    <t>Odio</t>
  </si>
  <si>
    <t xml:space="preserve">José Luis      </t>
  </si>
  <si>
    <t xml:space="preserve">Araya </t>
  </si>
  <si>
    <t xml:space="preserve">Badilla </t>
  </si>
  <si>
    <t>María Antonieta</t>
  </si>
  <si>
    <t>Sandi</t>
  </si>
  <si>
    <t xml:space="preserve">David Esteban  </t>
  </si>
  <si>
    <t xml:space="preserve">Arrieta </t>
  </si>
  <si>
    <t xml:space="preserve">Jenny María    </t>
  </si>
  <si>
    <t xml:space="preserve">Porras </t>
  </si>
  <si>
    <t xml:space="preserve">Mónica Yahoska </t>
  </si>
  <si>
    <t xml:space="preserve">Ramírez </t>
  </si>
  <si>
    <t xml:space="preserve">Cruz </t>
  </si>
  <si>
    <t xml:space="preserve">Orozco </t>
  </si>
  <si>
    <t xml:space="preserve">Roses </t>
  </si>
  <si>
    <t xml:space="preserve">Eliana Mayela  </t>
  </si>
  <si>
    <t xml:space="preserve">Ulate </t>
  </si>
  <si>
    <t xml:space="preserve">Brenes </t>
  </si>
  <si>
    <t>Guisela María</t>
  </si>
  <si>
    <t>Sibaja</t>
  </si>
  <si>
    <t>Teresita</t>
  </si>
  <si>
    <t>Granados</t>
  </si>
  <si>
    <t>Scarleth Franch</t>
  </si>
  <si>
    <t>Marcos Antonio</t>
  </si>
  <si>
    <t>Chaves</t>
  </si>
  <si>
    <t>Adelita María</t>
  </si>
  <si>
    <t>Arce</t>
  </si>
  <si>
    <t>Rodríguez</t>
  </si>
  <si>
    <t xml:space="preserve">Ruth María     </t>
  </si>
  <si>
    <t xml:space="preserve">Zúñiga </t>
  </si>
  <si>
    <t>Saddie María</t>
  </si>
  <si>
    <t>Ruiz</t>
  </si>
  <si>
    <t>Pérez</t>
  </si>
  <si>
    <t xml:space="preserve">Paniagua </t>
  </si>
  <si>
    <t xml:space="preserve">Campos </t>
  </si>
  <si>
    <t xml:space="preserve">Nathalie María </t>
  </si>
  <si>
    <t xml:space="preserve">Valencia </t>
  </si>
  <si>
    <t xml:space="preserve">Chacón </t>
  </si>
  <si>
    <t xml:space="preserve">Barboza </t>
  </si>
  <si>
    <t xml:space="preserve">Miranda </t>
  </si>
  <si>
    <t xml:space="preserve">Paola Marcela  </t>
  </si>
  <si>
    <t xml:space="preserve">Solís </t>
  </si>
  <si>
    <t xml:space="preserve">Orlando Josué  </t>
  </si>
  <si>
    <t xml:space="preserve">Vega </t>
  </si>
  <si>
    <t xml:space="preserve">Adriana María  </t>
  </si>
  <si>
    <t xml:space="preserve">Navarrete </t>
  </si>
  <si>
    <t xml:space="preserve">Rosa María     </t>
  </si>
  <si>
    <t xml:space="preserve">Layla          </t>
  </si>
  <si>
    <t xml:space="preserve">González </t>
  </si>
  <si>
    <t>Jimmy Francisco</t>
  </si>
  <si>
    <t>Claudia Melissa</t>
  </si>
  <si>
    <t xml:space="preserve">Acevedo </t>
  </si>
  <si>
    <t xml:space="preserve">Gloriana Lucia </t>
  </si>
  <si>
    <t xml:space="preserve">Muñoz </t>
  </si>
  <si>
    <t xml:space="preserve">María Gabriela </t>
  </si>
  <si>
    <t xml:space="preserve">Romero </t>
  </si>
  <si>
    <t xml:space="preserve">Jorge Luis     </t>
  </si>
  <si>
    <t xml:space="preserve">León </t>
  </si>
  <si>
    <t xml:space="preserve">Garita </t>
  </si>
  <si>
    <t xml:space="preserve">Wendy María    </t>
  </si>
  <si>
    <t xml:space="preserve">Gutiérrez </t>
  </si>
  <si>
    <t xml:space="preserve">Luis Fernando  </t>
  </si>
  <si>
    <t xml:space="preserve">Loaiza </t>
  </si>
  <si>
    <t xml:space="preserve">Eder           </t>
  </si>
  <si>
    <t xml:space="preserve">Aburto </t>
  </si>
  <si>
    <t xml:space="preserve">Boniche </t>
  </si>
  <si>
    <t xml:space="preserve">Karla María    </t>
  </si>
  <si>
    <t xml:space="preserve">Vásquez </t>
  </si>
  <si>
    <t>Evelyn Priscilla</t>
  </si>
  <si>
    <t xml:space="preserve">Varela </t>
  </si>
  <si>
    <t xml:space="preserve">Alfaro </t>
  </si>
  <si>
    <t xml:space="preserve">Erick Javier   </t>
  </si>
  <si>
    <t xml:space="preserve">Calvo </t>
  </si>
  <si>
    <t>Dylana María</t>
  </si>
  <si>
    <t>Arguedas</t>
  </si>
  <si>
    <t>Jiménez</t>
  </si>
  <si>
    <t xml:space="preserve">Luis Alfredo   </t>
  </si>
  <si>
    <t xml:space="preserve">Montoya </t>
  </si>
  <si>
    <t xml:space="preserve">Montero </t>
  </si>
  <si>
    <t xml:space="preserve">Obando </t>
  </si>
  <si>
    <t xml:space="preserve">Berrocal </t>
  </si>
  <si>
    <t xml:space="preserve">Karla Vanessa  </t>
  </si>
  <si>
    <t xml:space="preserve">Peralta </t>
  </si>
  <si>
    <t xml:space="preserve">Carranza </t>
  </si>
  <si>
    <t>Hubert Santiago</t>
  </si>
  <si>
    <t xml:space="preserve">Quirós </t>
  </si>
  <si>
    <t xml:space="preserve">Abarca </t>
  </si>
  <si>
    <t xml:space="preserve">Karen Magaly   </t>
  </si>
  <si>
    <t xml:space="preserve">Artavia </t>
  </si>
  <si>
    <t xml:space="preserve">Gabriela María </t>
  </si>
  <si>
    <t xml:space="preserve">Salmerón </t>
  </si>
  <si>
    <t xml:space="preserve">Kattia Lorena  </t>
  </si>
  <si>
    <t xml:space="preserve">Moodie </t>
  </si>
  <si>
    <t xml:space="preserve">Reid </t>
  </si>
  <si>
    <t>Xinia</t>
  </si>
  <si>
    <t>Duarte</t>
  </si>
  <si>
    <t>Santos Domingo</t>
  </si>
  <si>
    <t>Lezcano</t>
  </si>
  <si>
    <t>Valdez</t>
  </si>
  <si>
    <t>VALOR ANUALIDADES</t>
  </si>
  <si>
    <t>VALOR PUNTO CARRERA PROFESIONAL</t>
  </si>
  <si>
    <t>PORCENTAJE % PROHIBICIÓN O DEDICACIÓN</t>
  </si>
  <si>
    <t>TOTAL SALARIO BRUTO</t>
  </si>
  <si>
    <t>B 18</t>
  </si>
  <si>
    <t>B 34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</si>
  <si>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</si>
  <si>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</si>
  <si>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</si>
  <si>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</si>
  <si>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</si>
  <si>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</si>
  <si>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</si>
  <si>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</si>
  <si>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</si>
  <si>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</si>
  <si>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</si>
  <si>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</si>
  <si>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D 14</t>
  </si>
  <si>
    <t>D 15</t>
  </si>
  <si>
    <t>D 16</t>
  </si>
  <si>
    <t>D 17</t>
  </si>
  <si>
    <t>D 18</t>
  </si>
  <si>
    <t>D 19</t>
  </si>
  <si>
    <t>D 20</t>
  </si>
  <si>
    <t>D 21</t>
  </si>
  <si>
    <t>D 22</t>
  </si>
  <si>
    <t>D 23</t>
  </si>
  <si>
    <t>D 24</t>
  </si>
  <si>
    <t>D 25</t>
  </si>
  <si>
    <t>D 26</t>
  </si>
  <si>
    <t>D 27</t>
  </si>
  <si>
    <t>D 28</t>
  </si>
  <si>
    <t>D 29</t>
  </si>
  <si>
    <t>D 30</t>
  </si>
  <si>
    <t>D 31</t>
  </si>
  <si>
    <t>D 32</t>
  </si>
  <si>
    <t>D 33</t>
  </si>
  <si>
    <t>D 34</t>
  </si>
  <si>
    <t>CELDA - FILA</t>
  </si>
  <si>
    <t>PUNTO CARRERA PROFESIONAL</t>
  </si>
  <si>
    <t>VALOR</t>
  </si>
  <si>
    <t>N°</t>
  </si>
  <si>
    <t>Jefe</t>
  </si>
  <si>
    <t>Madrigal</t>
  </si>
  <si>
    <t>Giraldo</t>
  </si>
  <si>
    <t>Alvarez</t>
  </si>
  <si>
    <t>Luis Ignacio</t>
  </si>
  <si>
    <t>01-0708-0994</t>
  </si>
  <si>
    <t>Dinia Patricia</t>
  </si>
  <si>
    <t>Gutiérrez</t>
  </si>
  <si>
    <t>Andrea</t>
  </si>
  <si>
    <t>Lemaitre</t>
  </si>
  <si>
    <t>Picado</t>
  </si>
  <si>
    <t>Roberto Paulo</t>
  </si>
  <si>
    <t>Mora</t>
  </si>
  <si>
    <t>Calderón</t>
  </si>
  <si>
    <t>Fabián Alonso</t>
  </si>
  <si>
    <t>Carballo</t>
  </si>
  <si>
    <t>Ledezma</t>
  </si>
  <si>
    <t>Mariela</t>
  </si>
  <si>
    <t>Arias</t>
  </si>
  <si>
    <t>María Isabel</t>
  </si>
  <si>
    <t>Marcela</t>
  </si>
  <si>
    <t>Ellis</t>
  </si>
  <si>
    <t>Hayles</t>
  </si>
  <si>
    <t>Kemely</t>
  </si>
  <si>
    <t>Mónica</t>
  </si>
  <si>
    <t xml:space="preserve">César Antonio  </t>
  </si>
  <si>
    <t>Fernando</t>
  </si>
  <si>
    <t>Barahona</t>
  </si>
  <si>
    <t>Morales</t>
  </si>
  <si>
    <t>Zailen</t>
  </si>
  <si>
    <t>Maricruz</t>
  </si>
  <si>
    <t>Aguilar</t>
  </si>
  <si>
    <t>Vivian</t>
  </si>
  <si>
    <t xml:space="preserve">César Gerardo  </t>
  </si>
  <si>
    <t xml:space="preserve">Pablo César    </t>
  </si>
  <si>
    <t>Cordero</t>
  </si>
  <si>
    <t>Pan</t>
  </si>
  <si>
    <t>Sanabria</t>
  </si>
  <si>
    <t>Johnny Gerardo</t>
  </si>
  <si>
    <t>Murillo</t>
  </si>
  <si>
    <t>Herra</t>
  </si>
  <si>
    <t>Cinthya</t>
  </si>
  <si>
    <t>Bullón</t>
  </si>
  <si>
    <t>Patton</t>
  </si>
  <si>
    <t>Castro</t>
  </si>
  <si>
    <t>Villalobos</t>
  </si>
  <si>
    <t>Eddie Alberto</t>
  </si>
  <si>
    <t>Verónica María</t>
  </si>
  <si>
    <t>Alejandro</t>
  </si>
  <si>
    <t>Conductor Servicio Civil 2</t>
  </si>
  <si>
    <t>David Ricardo</t>
  </si>
  <si>
    <t>Fernando Lorenzo</t>
  </si>
  <si>
    <t>Cabrera</t>
  </si>
  <si>
    <t>Marlon Antonio</t>
  </si>
  <si>
    <t>Gómez</t>
  </si>
  <si>
    <t>María Auxiliadora</t>
  </si>
  <si>
    <t>Abarca</t>
  </si>
  <si>
    <t>González</t>
  </si>
  <si>
    <t>Yorleny Patricia</t>
  </si>
  <si>
    <t>Brenes</t>
  </si>
  <si>
    <t>Francisco Vianney</t>
  </si>
  <si>
    <t>Camareno</t>
  </si>
  <si>
    <t>Johnny</t>
  </si>
  <si>
    <t>Zúñiga</t>
  </si>
  <si>
    <t>Poveda</t>
  </si>
  <si>
    <t>Wilmer</t>
  </si>
  <si>
    <t>03-0367-0859</t>
  </si>
  <si>
    <t>02-0626-0882</t>
  </si>
  <si>
    <t xml:space="preserve">Cristian </t>
  </si>
  <si>
    <t xml:space="preserve">Chavarria </t>
  </si>
  <si>
    <t xml:space="preserve">Salas </t>
  </si>
  <si>
    <t xml:space="preserve">Pinnock </t>
  </si>
  <si>
    <t xml:space="preserve">Segura </t>
  </si>
  <si>
    <t>07-0156-0932</t>
  </si>
  <si>
    <t xml:space="preserve">Bolaños </t>
  </si>
  <si>
    <t>Ronny</t>
  </si>
  <si>
    <t>04-0180-0272</t>
  </si>
  <si>
    <t>Katchan</t>
  </si>
  <si>
    <t xml:space="preserve">Diana </t>
  </si>
  <si>
    <t>01-1222-0636</t>
  </si>
  <si>
    <t>Yazmin</t>
  </si>
  <si>
    <t xml:space="preserve">Sánchez </t>
  </si>
  <si>
    <t xml:space="preserve">Vasquez </t>
  </si>
  <si>
    <t xml:space="preserve">Carolina </t>
  </si>
  <si>
    <t>Profesional Jefe Servicio Civil 2</t>
  </si>
  <si>
    <t xml:space="preserve">Guillen </t>
  </si>
  <si>
    <t>Leidy</t>
  </si>
  <si>
    <t>06-0294-0457</t>
  </si>
  <si>
    <t>Fonseca</t>
  </si>
  <si>
    <t>Merlin</t>
  </si>
  <si>
    <t>05-0272-0743</t>
  </si>
  <si>
    <t>Roxinia</t>
  </si>
  <si>
    <t>Cantidad</t>
  </si>
  <si>
    <t xml:space="preserve">N° de puesto  </t>
  </si>
  <si>
    <t xml:space="preserve">Clase de puesto </t>
  </si>
  <si>
    <t xml:space="preserve">Masis </t>
  </si>
  <si>
    <t xml:space="preserve">Ortiz </t>
  </si>
  <si>
    <t>Ana Cecilia</t>
  </si>
  <si>
    <t>01-0365-0610</t>
  </si>
  <si>
    <t>Ortiz</t>
  </si>
  <si>
    <t>Yarima</t>
  </si>
  <si>
    <t xml:space="preserve">Sandoval </t>
  </si>
  <si>
    <t>Sánchez</t>
  </si>
  <si>
    <t>01-0963-0181</t>
  </si>
  <si>
    <t>02-0448-0699</t>
  </si>
  <si>
    <t>Monge</t>
  </si>
  <si>
    <t>Guillen</t>
  </si>
  <si>
    <t>06-0208-0087</t>
  </si>
  <si>
    <t xml:space="preserve">Mora </t>
  </si>
  <si>
    <t>Joseph</t>
  </si>
  <si>
    <t>01-0881-0111</t>
  </si>
  <si>
    <t xml:space="preserve">Fallas </t>
  </si>
  <si>
    <t xml:space="preserve">Torres </t>
  </si>
  <si>
    <t>01-0827-0434</t>
  </si>
  <si>
    <t>03-0358-0814</t>
  </si>
  <si>
    <t>Programa 893</t>
  </si>
  <si>
    <t xml:space="preserve">Número de Puesto </t>
  </si>
  <si>
    <t xml:space="preserve">Clase de Puesto </t>
  </si>
  <si>
    <t>Técnico de Servicio Civil 3</t>
  </si>
  <si>
    <t>Profesional de Servicio Civil 2</t>
  </si>
  <si>
    <t>Profesional de Servicio Civil 3</t>
  </si>
  <si>
    <t>Oficinista de Servicio Civil 2</t>
  </si>
  <si>
    <t>Técnico en Informatica2</t>
  </si>
  <si>
    <t>Programa 899</t>
  </si>
  <si>
    <t>Asistente Telecomunicaciones</t>
  </si>
  <si>
    <t>Profesional Telecomunicaciones</t>
  </si>
  <si>
    <t xml:space="preserve">Marin </t>
  </si>
  <si>
    <t>Fernanda</t>
  </si>
  <si>
    <t>Carvajal</t>
  </si>
  <si>
    <t xml:space="preserve">Maria Gabriela </t>
  </si>
  <si>
    <t>01-0964-0686</t>
  </si>
  <si>
    <t xml:space="preserve">Federico </t>
  </si>
  <si>
    <t>Cabezas</t>
  </si>
  <si>
    <t>Masís</t>
  </si>
  <si>
    <t xml:space="preserve">Gustavo </t>
  </si>
  <si>
    <t>Jeannette</t>
  </si>
  <si>
    <t xml:space="preserve">Morales </t>
  </si>
  <si>
    <t>01-0650-0719</t>
  </si>
  <si>
    <t>Profesional Jefe Informática 1-B</t>
  </si>
  <si>
    <t>Jimenez</t>
  </si>
  <si>
    <t>Fernandez</t>
  </si>
  <si>
    <t>Dunia</t>
  </si>
  <si>
    <t>01-0665-0546</t>
  </si>
  <si>
    <t>Fernández</t>
  </si>
  <si>
    <t>Maria Celeste</t>
  </si>
  <si>
    <t>03-0384-0977</t>
  </si>
  <si>
    <t>Méndez</t>
  </si>
  <si>
    <t>Leda</t>
  </si>
  <si>
    <t>02-0443-0813</t>
  </si>
  <si>
    <t>Piedra</t>
  </si>
  <si>
    <t>Ureña</t>
  </si>
  <si>
    <t>Solano</t>
  </si>
  <si>
    <t>Marco</t>
  </si>
  <si>
    <t>Johan</t>
  </si>
  <si>
    <t>Juan Manuel</t>
  </si>
  <si>
    <t xml:space="preserve">Barrantes </t>
  </si>
  <si>
    <t>01-1440-0105</t>
  </si>
  <si>
    <t xml:space="preserve">Noemy </t>
  </si>
  <si>
    <t xml:space="preserve">Coto </t>
  </si>
  <si>
    <t>Grijalba</t>
  </si>
  <si>
    <t>06-0352-0882</t>
  </si>
  <si>
    <t>Castillo</t>
  </si>
  <si>
    <t>Gary</t>
  </si>
  <si>
    <t>01-0538-0705</t>
  </si>
  <si>
    <t>05-0339-0300</t>
  </si>
  <si>
    <t>03-0432-0017</t>
  </si>
  <si>
    <t xml:space="preserve">Loría </t>
  </si>
  <si>
    <t>Carolina</t>
  </si>
  <si>
    <t>02-0739-0538</t>
  </si>
  <si>
    <t xml:space="preserve">Cascante </t>
  </si>
  <si>
    <t>Sanchez</t>
  </si>
  <si>
    <t>Christian</t>
  </si>
  <si>
    <t>01-0901-0182</t>
  </si>
  <si>
    <t xml:space="preserve">Fonseca </t>
  </si>
  <si>
    <t>Jazmín Tatiana</t>
  </si>
  <si>
    <t>04-0197-0438</t>
  </si>
  <si>
    <t xml:space="preserve">Cisneros </t>
  </si>
  <si>
    <t>01-1341-0603</t>
  </si>
  <si>
    <t>Profesional Informática 2</t>
  </si>
  <si>
    <t>Técnico en Informática 2</t>
  </si>
  <si>
    <t>Obando</t>
  </si>
  <si>
    <t>Ana Carolina</t>
  </si>
  <si>
    <t>04-0206-0075</t>
  </si>
  <si>
    <t>02-0694-0024</t>
  </si>
  <si>
    <t>01-1166-0488</t>
  </si>
  <si>
    <t>Muñoz</t>
  </si>
  <si>
    <t>Alejandra María</t>
  </si>
  <si>
    <t>Alvarado</t>
  </si>
  <si>
    <t>Blando</t>
  </si>
  <si>
    <t xml:space="preserve">Pinel </t>
  </si>
  <si>
    <t>Fiorella María</t>
  </si>
  <si>
    <t>Alejandra</t>
  </si>
  <si>
    <t>Rige 01/01/2017</t>
  </si>
  <si>
    <t xml:space="preserve">Mes de Anualidad </t>
  </si>
  <si>
    <t xml:space="preserve">Castro </t>
  </si>
  <si>
    <t>Veronica María</t>
  </si>
  <si>
    <t>Director de Investigación y Desarrollo Tecnologico del MICITT</t>
  </si>
  <si>
    <t>Director del Capital Humano en Ciencia y Tecnología del MICITT</t>
  </si>
  <si>
    <t>Programa 899  Vacante</t>
  </si>
  <si>
    <t>Total de Funcionarios</t>
  </si>
  <si>
    <t>Profesional Informática 3</t>
  </si>
  <si>
    <t>ESCALA SALARIAL DEL I SEMESTRE 2018</t>
  </si>
  <si>
    <t>Ministerio de Ciencia, Tecnología y Telecomunicaciones Programa 893</t>
  </si>
  <si>
    <t>Ministerio de Ciencia, Tecnología y Telecomunicaciones Programa 894</t>
  </si>
  <si>
    <t>Ministerio de Ciencia, Tecnología y Telecomunicaciones Programa 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</si>
</sst>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₡&quot;* #,##0.00_-;\-&quot;₡&quot;* #,##0.00_-;_-&quot;₡&quot;* &quot;-&quot;??_-;_-@_-"/>
    <numFmt numFmtId="164" formatCode="_(* #,##0.00_);_(* \(#,##0.00\);_(* &quot;-&quot;??_);_(@_)"/>
    <numFmt numFmtId="165" formatCode="00\-0000\-0000"/>
    <numFmt numFmtId="166" formatCode="000000"/>
    <numFmt numFmtId="167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4.9989318521683403E-2"/>
      <name val="Arial"/>
      <family val="2"/>
    </font>
    <font>
      <b/>
      <sz val="8"/>
      <color theme="0" tint="-4.9989318521683403E-2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 tint="4.9989318521683403E-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23" fillId="18" borderId="18" applyNumberFormat="0" applyAlignment="0" applyProtection="0"/>
    <xf numFmtId="0" fontId="24" fillId="19" borderId="19" applyNumberFormat="0" applyAlignment="0" applyProtection="0"/>
    <xf numFmtId="0" fontId="25" fillId="20" borderId="0" applyNumberFormat="0" applyBorder="0" applyAlignment="0" applyProtection="0"/>
    <xf numFmtId="44" fontId="26" fillId="0" borderId="0" applyFont="0" applyFill="0" applyBorder="0" applyAlignment="0" applyProtection="0"/>
  </cellStyleXfs>
  <cellXfs count="217">
    <xf numFmtId="0" fontId="0" fillId="0" borderId="0" xfId="0"/>
    <xf numFmtId="166" fontId="0" fillId="0" borderId="0" xfId="0" applyNumberFormat="1"/>
    <xf numFmtId="164" fontId="0" fillId="0" borderId="0" xfId="1" applyFont="1"/>
    <xf numFmtId="0" fontId="0" fillId="0" borderId="0" xfId="0" applyAlignment="1">
      <alignment horizontal="center"/>
    </xf>
    <xf numFmtId="164" fontId="0" fillId="0" borderId="0" xfId="1" applyFont="1" applyFill="1"/>
    <xf numFmtId="9" fontId="0" fillId="0" borderId="0" xfId="3" applyFont="1"/>
    <xf numFmtId="164" fontId="0" fillId="0" borderId="0" xfId="1" applyFont="1" applyAlignment="1">
      <alignment horizontal="center"/>
    </xf>
    <xf numFmtId="164" fontId="3" fillId="0" borderId="0" xfId="1" applyFont="1" applyFill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167" fontId="0" fillId="0" borderId="0" xfId="1" applyNumberFormat="1" applyFont="1"/>
    <xf numFmtId="167" fontId="0" fillId="0" borderId="0" xfId="1" applyNumberFormat="1" applyFont="1" applyFill="1"/>
    <xf numFmtId="0" fontId="14" fillId="0" borderId="0" xfId="0" applyFont="1"/>
    <xf numFmtId="0" fontId="4" fillId="0" borderId="0" xfId="0" applyFont="1" applyAlignment="1">
      <alignment horizontal="left" vertical="center"/>
    </xf>
    <xf numFmtId="166" fontId="14" fillId="0" borderId="0" xfId="0" applyNumberFormat="1" applyFont="1"/>
    <xf numFmtId="164" fontId="14" fillId="0" borderId="0" xfId="1" applyFont="1" applyFill="1"/>
    <xf numFmtId="167" fontId="14" fillId="0" borderId="0" xfId="1" applyNumberFormat="1" applyFont="1" applyFill="1"/>
    <xf numFmtId="9" fontId="14" fillId="0" borderId="0" xfId="3" applyFont="1" applyFill="1"/>
    <xf numFmtId="164" fontId="1" fillId="3" borderId="1" xfId="1" applyFont="1" applyFill="1" applyBorder="1"/>
    <xf numFmtId="167" fontId="0" fillId="0" borderId="1" xfId="1" applyNumberFormat="1" applyFont="1" applyBorder="1"/>
    <xf numFmtId="9" fontId="0" fillId="0" borderId="1" xfId="3" applyFont="1" applyBorder="1"/>
    <xf numFmtId="164" fontId="2" fillId="2" borderId="2" xfId="1" applyFont="1" applyFill="1" applyBorder="1" applyAlignment="1">
      <alignment horizontal="center" vertical="center" wrapText="1"/>
    </xf>
    <xf numFmtId="164" fontId="3" fillId="3" borderId="1" xfId="1" applyFont="1" applyFill="1" applyBorder="1"/>
    <xf numFmtId="167" fontId="3" fillId="0" borderId="1" xfId="1" applyNumberFormat="1" applyFont="1" applyBorder="1"/>
    <xf numFmtId="164" fontId="3" fillId="0" borderId="1" xfId="1" applyFont="1" applyBorder="1"/>
    <xf numFmtId="0" fontId="3" fillId="0" borderId="0" xfId="0" applyFont="1"/>
    <xf numFmtId="0" fontId="1" fillId="0" borderId="1" xfId="0" applyFont="1" applyBorder="1"/>
    <xf numFmtId="167" fontId="1" fillId="0" borderId="1" xfId="1" applyNumberFormat="1" applyFont="1" applyBorder="1"/>
    <xf numFmtId="164" fontId="1" fillId="0" borderId="1" xfId="1" applyFont="1" applyBorder="1"/>
    <xf numFmtId="0" fontId="1" fillId="0" borderId="0" xfId="0" applyFont="1"/>
    <xf numFmtId="14" fontId="1" fillId="0" borderId="1" xfId="0" applyNumberFormat="1" applyFont="1" applyBorder="1"/>
    <xf numFmtId="9" fontId="1" fillId="0" borderId="1" xfId="1" applyNumberFormat="1" applyFont="1" applyBorder="1"/>
    <xf numFmtId="9" fontId="1" fillId="0" borderId="1" xfId="3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1" applyFont="1" applyFill="1" applyBorder="1"/>
    <xf numFmtId="167" fontId="1" fillId="0" borderId="1" xfId="1" applyNumberFormat="1" applyFont="1" applyFill="1" applyBorder="1"/>
    <xf numFmtId="167" fontId="5" fillId="0" borderId="1" xfId="1" applyNumberFormat="1" applyFont="1" applyFill="1" applyBorder="1"/>
    <xf numFmtId="164" fontId="5" fillId="0" borderId="1" xfId="1" applyFont="1" applyFill="1" applyBorder="1"/>
    <xf numFmtId="167" fontId="0" fillId="0" borderId="1" xfId="1" applyNumberFormat="1" applyFont="1" applyFill="1" applyBorder="1"/>
    <xf numFmtId="9" fontId="0" fillId="0" borderId="1" xfId="1" applyNumberFormat="1" applyFont="1" applyFill="1" applyBorder="1"/>
    <xf numFmtId="164" fontId="0" fillId="0" borderId="0" xfId="0" applyNumberFormat="1"/>
    <xf numFmtId="0" fontId="7" fillId="5" borderId="1" xfId="0" applyFont="1" applyFill="1" applyBorder="1" applyAlignment="1">
      <alignment horizontal="left" vertical="center" wrapText="1"/>
    </xf>
    <xf numFmtId="164" fontId="7" fillId="5" borderId="1" xfId="1" applyFont="1" applyFill="1" applyBorder="1" applyAlignment="1">
      <alignment horizontal="left" vertical="center" wrapText="1"/>
    </xf>
    <xf numFmtId="164" fontId="7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0" fillId="0" borderId="1" xfId="1" applyNumberFormat="1" applyFont="1" applyBorder="1"/>
    <xf numFmtId="0" fontId="15" fillId="0" borderId="0" xfId="0" applyFont="1"/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164" fontId="16" fillId="3" borderId="1" xfId="1" applyFont="1" applyFill="1" applyBorder="1"/>
    <xf numFmtId="167" fontId="17" fillId="0" borderId="1" xfId="1" applyNumberFormat="1" applyFont="1" applyBorder="1"/>
    <xf numFmtId="164" fontId="16" fillId="0" borderId="1" xfId="1" applyFont="1" applyBorder="1"/>
    <xf numFmtId="0" fontId="0" fillId="7" borderId="1" xfId="0" applyFill="1" applyBorder="1"/>
    <xf numFmtId="167" fontId="16" fillId="0" borderId="1" xfId="1" applyNumberFormat="1" applyFont="1" applyBorder="1"/>
    <xf numFmtId="9" fontId="16" fillId="0" borderId="1" xfId="3" applyFont="1" applyBorder="1"/>
    <xf numFmtId="9" fontId="16" fillId="0" borderId="1" xfId="1" applyNumberFormat="1" applyFont="1" applyBorder="1"/>
    <xf numFmtId="164" fontId="1" fillId="7" borderId="1" xfId="1" applyFont="1" applyFill="1" applyBorder="1"/>
    <xf numFmtId="0" fontId="6" fillId="8" borderId="0" xfId="0" applyFont="1" applyFill="1" applyAlignment="1">
      <alignment horizontal="left" vertical="center"/>
    </xf>
    <xf numFmtId="0" fontId="14" fillId="8" borderId="0" xfId="0" applyFont="1" applyFill="1"/>
    <xf numFmtId="164" fontId="14" fillId="8" borderId="0" xfId="1" applyFont="1" applyFill="1"/>
    <xf numFmtId="167" fontId="14" fillId="8" borderId="0" xfId="1" applyNumberFormat="1" applyFont="1" applyFill="1"/>
    <xf numFmtId="9" fontId="14" fillId="8" borderId="0" xfId="3" applyFont="1" applyFill="1"/>
    <xf numFmtId="0" fontId="0" fillId="8" borderId="0" xfId="0" applyFill="1"/>
    <xf numFmtId="0" fontId="0" fillId="8" borderId="0" xfId="0" applyFill="1" applyAlignment="1">
      <alignment horizontal="center"/>
    </xf>
    <xf numFmtId="166" fontId="0" fillId="8" borderId="0" xfId="0" applyNumberFormat="1" applyFill="1"/>
    <xf numFmtId="0" fontId="1" fillId="8" borderId="0" xfId="0" applyFont="1" applyFill="1"/>
    <xf numFmtId="164" fontId="7" fillId="8" borderId="0" xfId="1" applyFont="1" applyFill="1" applyBorder="1" applyAlignment="1">
      <alignment horizontal="left" vertical="center" wrapText="1"/>
    </xf>
    <xf numFmtId="167" fontId="7" fillId="8" borderId="0" xfId="1" applyNumberFormat="1" applyFont="1" applyFill="1" applyBorder="1" applyAlignment="1">
      <alignment horizontal="left" vertical="center" wrapText="1"/>
    </xf>
    <xf numFmtId="9" fontId="7" fillId="8" borderId="0" xfId="3" applyFont="1" applyFill="1" applyBorder="1" applyAlignment="1">
      <alignment horizontal="center" vertical="center" wrapText="1"/>
    </xf>
    <xf numFmtId="1" fontId="0" fillId="0" borderId="0" xfId="0" applyNumberFormat="1"/>
    <xf numFmtId="164" fontId="8" fillId="8" borderId="0" xfId="1" applyFont="1" applyFill="1"/>
    <xf numFmtId="167" fontId="8" fillId="8" borderId="0" xfId="1" applyNumberFormat="1" applyFont="1" applyFill="1"/>
    <xf numFmtId="9" fontId="8" fillId="8" borderId="0" xfId="3" applyFont="1" applyFill="1"/>
    <xf numFmtId="167" fontId="18" fillId="0" borderId="1" xfId="1" applyNumberFormat="1" applyFont="1" applyBorder="1"/>
    <xf numFmtId="164" fontId="18" fillId="0" borderId="1" xfId="1" applyFont="1" applyBorder="1"/>
    <xf numFmtId="9" fontId="18" fillId="0" borderId="1" xfId="3" applyFont="1" applyBorder="1"/>
    <xf numFmtId="0" fontId="19" fillId="9" borderId="1" xfId="0" applyFont="1" applyFill="1" applyBorder="1" applyAlignment="1">
      <alignment horizontal="center" vertical="center" wrapText="1"/>
    </xf>
    <xf numFmtId="166" fontId="19" fillId="9" borderId="1" xfId="0" applyNumberFormat="1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165" fontId="19" fillId="9" borderId="1" xfId="0" applyNumberFormat="1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/>
    <xf numFmtId="166" fontId="16" fillId="0" borderId="5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6" fillId="10" borderId="6" xfId="0" applyFont="1" applyFill="1" applyBorder="1" applyAlignment="1">
      <alignment horizontal="center" vertical="center"/>
    </xf>
    <xf numFmtId="4" fontId="0" fillId="0" borderId="0" xfId="0" applyNumberFormat="1"/>
    <xf numFmtId="164" fontId="1" fillId="0" borderId="0" xfId="1" applyFont="1"/>
    <xf numFmtId="167" fontId="1" fillId="0" borderId="0" xfId="1" applyNumberFormat="1" applyFont="1"/>
    <xf numFmtId="164" fontId="6" fillId="0" borderId="0" xfId="1" applyFont="1"/>
    <xf numFmtId="4" fontId="6" fillId="0" borderId="0" xfId="0" applyNumberFormat="1" applyFont="1"/>
    <xf numFmtId="0" fontId="13" fillId="11" borderId="7" xfId="0" applyFont="1" applyFill="1" applyBorder="1"/>
    <xf numFmtId="0" fontId="13" fillId="11" borderId="8" xfId="0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/>
    <xf numFmtId="0" fontId="0" fillId="12" borderId="11" xfId="0" applyFill="1" applyBorder="1" applyAlignment="1">
      <alignment horizontal="center"/>
    </xf>
    <xf numFmtId="0" fontId="0" fillId="12" borderId="12" xfId="0" applyFill="1" applyBorder="1"/>
    <xf numFmtId="0" fontId="13" fillId="13" borderId="7" xfId="0" applyFont="1" applyFill="1" applyBorder="1" applyAlignment="1">
      <alignment horizontal="center"/>
    </xf>
    <xf numFmtId="0" fontId="13" fillId="13" borderId="8" xfId="0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0" xfId="0" applyFill="1" applyBorder="1"/>
    <xf numFmtId="0" fontId="0" fillId="14" borderId="12" xfId="0" applyFill="1" applyBorder="1"/>
    <xf numFmtId="0" fontId="7" fillId="15" borderId="13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1" fillId="12" borderId="10" xfId="0" applyFont="1" applyFill="1" applyBorder="1"/>
    <xf numFmtId="0" fontId="14" fillId="14" borderId="11" xfId="0" applyFont="1" applyFill="1" applyBorder="1" applyAlignment="1">
      <alignment horizontal="center"/>
    </xf>
    <xf numFmtId="0" fontId="1" fillId="13" borderId="1" xfId="0" applyFont="1" applyFill="1" applyBorder="1"/>
    <xf numFmtId="0" fontId="0" fillId="13" borderId="1" xfId="0" applyFill="1" applyBorder="1"/>
    <xf numFmtId="164" fontId="1" fillId="13" borderId="1" xfId="1" applyFont="1" applyFill="1" applyBorder="1"/>
    <xf numFmtId="164" fontId="9" fillId="8" borderId="1" xfId="1" applyFont="1" applyFill="1" applyBorder="1"/>
    <xf numFmtId="164" fontId="1" fillId="8" borderId="1" xfId="1" applyFont="1" applyFill="1" applyBorder="1"/>
    <xf numFmtId="0" fontId="21" fillId="0" borderId="1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Border="1"/>
    <xf numFmtId="0" fontId="21" fillId="0" borderId="1" xfId="2" applyFont="1" applyBorder="1"/>
    <xf numFmtId="0" fontId="11" fillId="8" borderId="1" xfId="2" applyFont="1" applyFill="1" applyBorder="1" applyAlignment="1">
      <alignment vertical="center"/>
    </xf>
    <xf numFmtId="0" fontId="11" fillId="8" borderId="1" xfId="2" applyFont="1" applyFill="1" applyBorder="1"/>
    <xf numFmtId="0" fontId="22" fillId="0" borderId="1" xfId="2" applyFont="1" applyBorder="1" applyAlignment="1">
      <alignment vertical="center"/>
    </xf>
    <xf numFmtId="0" fontId="7" fillId="15" borderId="16" xfId="0" applyFont="1" applyFill="1" applyBorder="1" applyAlignment="1">
      <alignment horizontal="center" vertical="center" wrapText="1"/>
    </xf>
    <xf numFmtId="164" fontId="3" fillId="8" borderId="0" xfId="1" applyFont="1" applyFill="1" applyAlignment="1">
      <alignment horizontal="center"/>
    </xf>
    <xf numFmtId="164" fontId="12" fillId="8" borderId="0" xfId="1" applyFont="1" applyFill="1"/>
    <xf numFmtId="16" fontId="11" fillId="8" borderId="1" xfId="2" applyNumberFormat="1" applyFont="1" applyFill="1" applyBorder="1" applyAlignment="1">
      <alignment vertical="center"/>
    </xf>
    <xf numFmtId="16" fontId="11" fillId="0" borderId="1" xfId="2" applyNumberFormat="1" applyFont="1" applyBorder="1" applyAlignment="1">
      <alignment vertical="center"/>
    </xf>
    <xf numFmtId="14" fontId="11" fillId="0" borderId="1" xfId="2" applyNumberFormat="1" applyFont="1" applyBorder="1"/>
    <xf numFmtId="164" fontId="16" fillId="8" borderId="1" xfId="1" applyFont="1" applyFill="1" applyBorder="1"/>
    <xf numFmtId="167" fontId="1" fillId="8" borderId="1" xfId="1" applyNumberFormat="1" applyFont="1" applyFill="1" applyBorder="1"/>
    <xf numFmtId="9" fontId="1" fillId="8" borderId="1" xfId="3" applyFont="1" applyFill="1" applyBorder="1"/>
    <xf numFmtId="0" fontId="20" fillId="0" borderId="0" xfId="0" applyFont="1"/>
    <xf numFmtId="167" fontId="20" fillId="0" borderId="1" xfId="1" applyNumberFormat="1" applyFont="1" applyBorder="1"/>
    <xf numFmtId="164" fontId="20" fillId="0" borderId="1" xfId="1" applyFont="1" applyBorder="1"/>
    <xf numFmtId="9" fontId="20" fillId="0" borderId="1" xfId="3" applyFont="1" applyBorder="1"/>
    <xf numFmtId="0" fontId="0" fillId="16" borderId="1" xfId="0" applyFill="1" applyBorder="1"/>
    <xf numFmtId="164" fontId="1" fillId="16" borderId="1" xfId="1" applyFont="1" applyFill="1" applyBorder="1"/>
    <xf numFmtId="164" fontId="1" fillId="6" borderId="1" xfId="1" applyFont="1" applyFill="1" applyBorder="1"/>
    <xf numFmtId="0" fontId="0" fillId="6" borderId="1" xfId="0" applyFill="1" applyBorder="1"/>
    <xf numFmtId="0" fontId="1" fillId="16" borderId="1" xfId="0" applyFont="1" applyFill="1" applyBorder="1"/>
    <xf numFmtId="0" fontId="20" fillId="8" borderId="0" xfId="0" applyFont="1" applyFill="1"/>
    <xf numFmtId="0" fontId="19" fillId="9" borderId="15" xfId="0" applyFont="1" applyFill="1" applyBorder="1" applyAlignment="1">
      <alignment horizontal="center" vertical="center" wrapText="1"/>
    </xf>
    <xf numFmtId="166" fontId="19" fillId="9" borderId="15" xfId="0" applyNumberFormat="1" applyFont="1" applyFill="1" applyBorder="1" applyAlignment="1">
      <alignment horizontal="left" vertical="center" wrapText="1"/>
    </xf>
    <xf numFmtId="0" fontId="19" fillId="9" borderId="15" xfId="0" applyFont="1" applyFill="1" applyBorder="1" applyAlignment="1">
      <alignment horizontal="left" vertical="center" wrapText="1"/>
    </xf>
    <xf numFmtId="164" fontId="19" fillId="9" borderId="15" xfId="1" applyFont="1" applyFill="1" applyBorder="1" applyAlignment="1">
      <alignment horizontal="left" vertical="center" wrapText="1"/>
    </xf>
    <xf numFmtId="167" fontId="19" fillId="9" borderId="15" xfId="1" applyNumberFormat="1" applyFont="1" applyFill="1" applyBorder="1" applyAlignment="1">
      <alignment horizontal="left" vertical="center" wrapText="1"/>
    </xf>
    <xf numFmtId="166" fontId="16" fillId="17" borderId="1" xfId="0" applyNumberFormat="1" applyFont="1" applyFill="1" applyBorder="1"/>
    <xf numFmtId="166" fontId="1" fillId="17" borderId="1" xfId="0" applyNumberFormat="1" applyFont="1" applyFill="1" applyBorder="1"/>
    <xf numFmtId="166" fontId="0" fillId="17" borderId="1" xfId="0" applyNumberFormat="1" applyFill="1" applyBorder="1"/>
    <xf numFmtId="166" fontId="3" fillId="17" borderId="1" xfId="0" applyNumberFormat="1" applyFont="1" applyFill="1" applyBorder="1"/>
    <xf numFmtId="0" fontId="23" fillId="18" borderId="18" xfId="4" applyAlignment="1">
      <alignment horizontal="center" vertical="center"/>
    </xf>
    <xf numFmtId="166" fontId="24" fillId="19" borderId="19" xfId="5" applyNumberFormat="1"/>
    <xf numFmtId="164" fontId="9" fillId="8" borderId="0" xfId="1" applyFont="1" applyFill="1"/>
    <xf numFmtId="164" fontId="0" fillId="8" borderId="1" xfId="1" applyFont="1" applyFill="1" applyBorder="1"/>
    <xf numFmtId="166" fontId="23" fillId="18" borderId="18" xfId="4" applyNumberFormat="1"/>
    <xf numFmtId="164" fontId="18" fillId="8" borderId="1" xfId="1" applyFont="1" applyFill="1" applyBorder="1"/>
    <xf numFmtId="0" fontId="1" fillId="0" borderId="0" xfId="0" applyFont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25" fillId="20" borderId="1" xfId="6" applyBorder="1" applyAlignment="1">
      <alignment horizontal="center" vertical="center" wrapText="1"/>
    </xf>
    <xf numFmtId="166" fontId="25" fillId="20" borderId="1" xfId="6" applyNumberFormat="1" applyBorder="1" applyAlignment="1">
      <alignment horizontal="left" vertical="center" wrapText="1"/>
    </xf>
    <xf numFmtId="164" fontId="25" fillId="20" borderId="1" xfId="6" applyNumberFormat="1" applyBorder="1" applyAlignment="1">
      <alignment horizontal="left" vertical="center" wrapText="1"/>
    </xf>
    <xf numFmtId="167" fontId="25" fillId="20" borderId="1" xfId="6" applyNumberFormat="1" applyBorder="1" applyAlignment="1">
      <alignment horizontal="left" vertical="center" wrapText="1"/>
    </xf>
    <xf numFmtId="9" fontId="25" fillId="20" borderId="1" xfId="6" applyNumberFormat="1" applyBorder="1" applyAlignment="1">
      <alignment horizontal="center" vertical="center" wrapText="1"/>
    </xf>
    <xf numFmtId="167" fontId="8" fillId="8" borderId="1" xfId="1" applyNumberFormat="1" applyFont="1" applyFill="1" applyBorder="1"/>
    <xf numFmtId="9" fontId="1" fillId="8" borderId="1" xfId="1" applyNumberFormat="1" applyFont="1" applyFill="1" applyBorder="1"/>
    <xf numFmtId="0" fontId="23" fillId="18" borderId="20" xfId="4" applyBorder="1" applyAlignment="1">
      <alignment horizontal="center" vertical="center"/>
    </xf>
    <xf numFmtId="166" fontId="24" fillId="19" borderId="21" xfId="5" applyNumberFormat="1" applyBorder="1"/>
    <xf numFmtId="167" fontId="15" fillId="0" borderId="15" xfId="1" applyNumberFormat="1" applyFont="1" applyBorder="1"/>
    <xf numFmtId="164" fontId="15" fillId="8" borderId="15" xfId="1" applyFont="1" applyFill="1" applyBorder="1"/>
    <xf numFmtId="9" fontId="15" fillId="0" borderId="15" xfId="3" applyFont="1" applyBorder="1"/>
    <xf numFmtId="9" fontId="0" fillId="0" borderId="15" xfId="3" applyFont="1" applyBorder="1"/>
    <xf numFmtId="164" fontId="1" fillId="16" borderId="1" xfId="1" applyFont="1" applyFill="1" applyBorder="1" applyAlignment="1">
      <alignment horizontal="center"/>
    </xf>
    <xf numFmtId="164" fontId="1" fillId="7" borderId="1" xfId="1" applyFont="1" applyFill="1" applyBorder="1" applyAlignment="1">
      <alignment horizontal="center"/>
    </xf>
    <xf numFmtId="164" fontId="1" fillId="6" borderId="1" xfId="1" applyFont="1" applyFill="1" applyBorder="1" applyAlignment="1">
      <alignment horizontal="center"/>
    </xf>
    <xf numFmtId="164" fontId="1" fillId="13" borderId="1" xfId="1" applyFont="1" applyFill="1" applyBorder="1" applyAlignment="1">
      <alignment horizontal="center"/>
    </xf>
    <xf numFmtId="0" fontId="1" fillId="7" borderId="1" xfId="0" applyFont="1" applyFill="1" applyBorder="1"/>
    <xf numFmtId="164" fontId="1" fillId="13" borderId="3" xfId="1" applyFont="1" applyFill="1" applyBorder="1" applyAlignment="1">
      <alignment horizontal="center"/>
    </xf>
    <xf numFmtId="0" fontId="1" fillId="6" borderId="1" xfId="0" applyFont="1" applyFill="1" applyBorder="1"/>
    <xf numFmtId="9" fontId="1" fillId="0" borderId="1" xfId="0" applyNumberFormat="1" applyFont="1" applyBorder="1"/>
    <xf numFmtId="166" fontId="24" fillId="19" borderId="22" xfId="5" applyNumberFormat="1" applyBorder="1"/>
    <xf numFmtId="166" fontId="24" fillId="19" borderId="4" xfId="5" applyNumberFormat="1" applyBorder="1"/>
    <xf numFmtId="0" fontId="23" fillId="18" borderId="1" xfId="4" applyBorder="1" applyAlignment="1">
      <alignment horizontal="center" vertical="center"/>
    </xf>
    <xf numFmtId="44" fontId="14" fillId="0" borderId="0" xfId="7" applyFont="1" applyFill="1"/>
    <xf numFmtId="44" fontId="25" fillId="20" borderId="1" xfId="7" applyFont="1" applyFill="1" applyBorder="1" applyAlignment="1">
      <alignment horizontal="left" vertical="center" wrapText="1"/>
    </xf>
    <xf numFmtId="44" fontId="1" fillId="3" borderId="1" xfId="7" applyFont="1" applyFill="1" applyBorder="1"/>
    <xf numFmtId="44" fontId="16" fillId="3" borderId="1" xfId="7" applyFont="1" applyFill="1" applyBorder="1"/>
    <xf numFmtId="44" fontId="15" fillId="3" borderId="15" xfId="7" applyFont="1" applyFill="1" applyBorder="1"/>
    <xf numFmtId="44" fontId="14" fillId="8" borderId="0" xfId="7" applyFont="1" applyFill="1"/>
    <xf numFmtId="44" fontId="0" fillId="0" borderId="0" xfId="7" applyFont="1"/>
    <xf numFmtId="44" fontId="18" fillId="3" borderId="1" xfId="7" applyFont="1" applyFill="1" applyBorder="1"/>
    <xf numFmtId="44" fontId="20" fillId="3" borderId="1" xfId="7" applyFont="1" applyFill="1" applyBorder="1"/>
    <xf numFmtId="44" fontId="7" fillId="8" borderId="0" xfId="7" applyFont="1" applyFill="1" applyBorder="1" applyAlignment="1">
      <alignment horizontal="left" vertical="center" wrapText="1"/>
    </xf>
    <xf numFmtId="44" fontId="0" fillId="0" borderId="0" xfId="7" applyFont="1" applyFill="1"/>
    <xf numFmtId="44" fontId="1" fillId="0" borderId="1" xfId="7" applyFont="1" applyFill="1" applyBorder="1"/>
    <xf numFmtId="44" fontId="16" fillId="0" borderId="1" xfId="7" applyFont="1" applyBorder="1"/>
    <xf numFmtId="44" fontId="0" fillId="0" borderId="1" xfId="7" applyFont="1" applyBorder="1"/>
    <xf numFmtId="44" fontId="1" fillId="0" borderId="1" xfId="7" applyFont="1" applyBorder="1"/>
    <xf numFmtId="44" fontId="15" fillId="0" borderId="15" xfId="7" applyFont="1" applyBorder="1"/>
    <xf numFmtId="44" fontId="1" fillId="3" borderId="15" xfId="7" applyFont="1" applyFill="1" applyBorder="1"/>
    <xf numFmtId="44" fontId="1" fillId="8" borderId="1" xfId="7" applyFont="1" applyFill="1" applyBorder="1"/>
    <xf numFmtId="44" fontId="0" fillId="8" borderId="1" xfId="7" applyFont="1" applyFill="1" applyBorder="1"/>
    <xf numFmtId="44" fontId="18" fillId="0" borderId="1" xfId="7" applyFont="1" applyBorder="1"/>
    <xf numFmtId="44" fontId="1" fillId="4" borderId="1" xfId="7" applyFont="1" applyFill="1" applyBorder="1"/>
    <xf numFmtId="44" fontId="15" fillId="3" borderId="1" xfId="7" applyFont="1" applyFill="1" applyBorder="1"/>
    <xf numFmtId="44" fontId="1" fillId="4" borderId="15" xfId="7" applyFont="1" applyFill="1" applyBorder="1"/>
    <xf numFmtId="44" fontId="3" fillId="3" borderId="1" xfId="7" applyFont="1" applyFill="1" applyBorder="1"/>
    <xf numFmtId="44" fontId="18" fillId="4" borderId="1" xfId="7" applyFont="1" applyFill="1" applyBorder="1"/>
    <xf numFmtId="44" fontId="16" fillId="4" borderId="1" xfId="7" applyFont="1" applyFill="1" applyBorder="1"/>
    <xf numFmtId="0" fontId="16" fillId="0" borderId="23" xfId="0" applyFont="1" applyBorder="1" applyAlignment="1">
      <alignment horizontal="center" vertical="center"/>
    </xf>
    <xf numFmtId="44" fontId="0" fillId="0" borderId="1" xfId="7" applyFont="1" applyFill="1" applyBorder="1"/>
    <xf numFmtId="44" fontId="19" fillId="9" borderId="15" xfId="7" applyFont="1" applyFill="1" applyBorder="1" applyAlignment="1">
      <alignment horizontal="left" vertical="center" wrapText="1"/>
    </xf>
    <xf numFmtId="44" fontId="3" fillId="0" borderId="1" xfId="7" applyFont="1" applyBorder="1"/>
    <xf numFmtId="44" fontId="5" fillId="0" borderId="1" xfId="7" applyFont="1" applyFill="1" applyBorder="1"/>
    <xf numFmtId="44" fontId="19" fillId="9" borderId="15" xfId="7" applyFont="1" applyFill="1" applyBorder="1" applyAlignment="1">
      <alignment horizontal="center" vertical="center" wrapText="1"/>
    </xf>
    <xf numFmtId="44" fontId="3" fillId="4" borderId="1" xfId="7" applyFont="1" applyFill="1" applyBorder="1"/>
    <xf numFmtId="0" fontId="13" fillId="11" borderId="17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  <xf numFmtId="0" fontId="13" fillId="13" borderId="17" xfId="0" applyFont="1" applyFill="1" applyBorder="1" applyAlignment="1">
      <alignment horizontal="center"/>
    </xf>
    <xf numFmtId="0" fontId="13" fillId="13" borderId="16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8">
    <cellStyle name="Cálculo" xfId="4" builtinId="22"/>
    <cellStyle name="Celda de comprobación" xfId="5" builtinId="23"/>
    <cellStyle name="Énfasis1" xfId="6" builtinId="29"/>
    <cellStyle name="Millares" xfId="1" builtinId="3"/>
    <cellStyle name="Moneda" xfId="7" builtinId="4"/>
    <cellStyle name="Normal" xfId="0" builtinId="0"/>
    <cellStyle name="Normal 2" xfId="2" xr:uid="{00000000-0005-0000-0000-000006000000}"/>
    <cellStyle name="Porcentaje" xfId="3" builtinId="5"/>
  </cellStyles>
  <dxfs count="0"/>
  <tableStyles count="0" defaultTableStyle="TableStyleMedium2" defaultPivotStyle="PivotStyleLight16"/>
  <colors>
    <mruColors>
      <color rgb="FF25F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\RELACI&#211;N%20DE%20PUESTOS\JULIO%202018\Relaci&#243;n%20de%20puestos%20II%20quin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RELACI&#211;N%20DE%20PUESTOS\NOVIEMBRE%202017\Relaci&#243;n%20de%20puestos%20I%20quincen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ario Base, Anualidades y C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a 893-00"/>
      <sheetName val="Programa 894-00"/>
      <sheetName val="Programa 899-00"/>
      <sheetName val="Puestos nuevos "/>
      <sheetName val="Salario Base, Anualidades y CP"/>
      <sheetName val="Anualidad"/>
      <sheetName val="Puestos de confianza "/>
      <sheetName val="FUNCIONARIOS"/>
    </sheetNames>
    <sheetDataSet>
      <sheetData sheetId="0">
        <row r="10">
          <cell r="K10" t="str">
            <v>Castro</v>
          </cell>
          <cell r="L10" t="str">
            <v>Arce</v>
          </cell>
          <cell r="M10" t="str">
            <v xml:space="preserve">Carlos Andrés </v>
          </cell>
          <cell r="N10" t="str">
            <v>02-0629-0882</v>
          </cell>
        </row>
        <row r="11">
          <cell r="K11" t="str">
            <v>Cortes</v>
          </cell>
          <cell r="L11" t="str">
            <v>Leiton</v>
          </cell>
          <cell r="M11" t="str">
            <v>Anabelle</v>
          </cell>
          <cell r="N11">
            <v>401340636</v>
          </cell>
        </row>
        <row r="12">
          <cell r="K12" t="str">
            <v xml:space="preserve">Mejia </v>
          </cell>
          <cell r="L12" t="str">
            <v>García</v>
          </cell>
          <cell r="M12" t="str">
            <v>Michelle Dayanna</v>
          </cell>
          <cell r="N12">
            <v>115920818</v>
          </cell>
        </row>
        <row r="27">
          <cell r="K27" t="str">
            <v>Castillo</v>
          </cell>
          <cell r="L27" t="str">
            <v xml:space="preserve">Araya </v>
          </cell>
          <cell r="M27" t="str">
            <v>Shenny Elena</v>
          </cell>
          <cell r="N27">
            <v>112800926</v>
          </cell>
        </row>
        <row r="34">
          <cell r="K34" t="str">
            <v>Ramirez</v>
          </cell>
          <cell r="L34" t="str">
            <v>Segura</v>
          </cell>
          <cell r="M34" t="str">
            <v>Silvia Eugenia</v>
          </cell>
          <cell r="N34">
            <v>205140012</v>
          </cell>
        </row>
        <row r="64">
          <cell r="K64" t="str">
            <v>Urbina</v>
          </cell>
          <cell r="L64" t="str">
            <v xml:space="preserve">Gamboa </v>
          </cell>
          <cell r="M64" t="str">
            <v xml:space="preserve">Raquel </v>
          </cell>
          <cell r="N64">
            <v>111690581</v>
          </cell>
        </row>
        <row r="74">
          <cell r="K74" t="str">
            <v xml:space="preserve">Mora </v>
          </cell>
          <cell r="L74" t="str">
            <v>Salguero</v>
          </cell>
          <cell r="M74" t="str">
            <v>Christoper</v>
          </cell>
          <cell r="N74" t="str">
            <v>01-1059-0013</v>
          </cell>
        </row>
        <row r="79">
          <cell r="K79" t="str">
            <v>Pacheco</v>
          </cell>
          <cell r="L79" t="str">
            <v>Araya</v>
          </cell>
          <cell r="M79" t="str">
            <v>Sander</v>
          </cell>
          <cell r="N79">
            <v>106210585</v>
          </cell>
        </row>
        <row r="80">
          <cell r="K80" t="str">
            <v>Barrientos</v>
          </cell>
          <cell r="L80" t="str">
            <v>Solano</v>
          </cell>
          <cell r="M80" t="str">
            <v>Marvin Enrique</v>
          </cell>
          <cell r="N80">
            <v>106110974</v>
          </cell>
        </row>
        <row r="88">
          <cell r="K88" t="str">
            <v>Barahona</v>
          </cell>
          <cell r="L88" t="str">
            <v xml:space="preserve">Esquivel </v>
          </cell>
          <cell r="M88" t="str">
            <v xml:space="preserve">Cinthya </v>
          </cell>
          <cell r="N88" t="str">
            <v>01-13320157</v>
          </cell>
        </row>
        <row r="115">
          <cell r="K115" t="str">
            <v>Mora</v>
          </cell>
          <cell r="L115" t="str">
            <v xml:space="preserve">Reyes </v>
          </cell>
          <cell r="M115" t="str">
            <v>Edgar Alberto</v>
          </cell>
          <cell r="N115" t="str">
            <v>01-0878-0675</v>
          </cell>
        </row>
        <row r="116">
          <cell r="K116" t="str">
            <v>Cantillo</v>
          </cell>
          <cell r="L116" t="str">
            <v>Gamboa</v>
          </cell>
          <cell r="M116" t="str">
            <v>Raquel Jazmin</v>
          </cell>
          <cell r="N116" t="str">
            <v>03-0458-0600</v>
          </cell>
        </row>
        <row r="117">
          <cell r="K117" t="str">
            <v>Briceño</v>
          </cell>
          <cell r="L117" t="str">
            <v>Mendoza</v>
          </cell>
          <cell r="M117" t="str">
            <v>Elder Alonso</v>
          </cell>
          <cell r="N117" t="str">
            <v>01-1308-0300</v>
          </cell>
        </row>
        <row r="125">
          <cell r="K125" t="str">
            <v>Gutiérrez</v>
          </cell>
          <cell r="L125" t="str">
            <v>Aguilar</v>
          </cell>
          <cell r="M125" t="str">
            <v>Marco Vinicio</v>
          </cell>
          <cell r="N125">
            <v>107910082</v>
          </cell>
        </row>
        <row r="140">
          <cell r="K140" t="str">
            <v>Campos</v>
          </cell>
          <cell r="L140" t="str">
            <v xml:space="preserve">Salazar </v>
          </cell>
          <cell r="M140" t="str">
            <v>Martha Teresita</v>
          </cell>
          <cell r="N140" t="str">
            <v>01-0757-0441</v>
          </cell>
        </row>
        <row r="145">
          <cell r="K145" t="str">
            <v>Mendez</v>
          </cell>
          <cell r="L145" t="str">
            <v>Avendaño</v>
          </cell>
          <cell r="M145" t="str">
            <v>Paola del Carmén</v>
          </cell>
          <cell r="N145">
            <v>401720813</v>
          </cell>
        </row>
        <row r="147">
          <cell r="K147" t="str">
            <v>Leon</v>
          </cell>
          <cell r="L147" t="str">
            <v>Jimenez</v>
          </cell>
          <cell r="M147" t="str">
            <v>Gustavo Adolfo</v>
          </cell>
          <cell r="N147" t="str">
            <v>04-0162-0473</v>
          </cell>
        </row>
        <row r="159">
          <cell r="K159" t="str">
            <v xml:space="preserve">González </v>
          </cell>
          <cell r="L159" t="str">
            <v>Gallego</v>
          </cell>
          <cell r="M159" t="str">
            <v>Gustavo</v>
          </cell>
          <cell r="N159" t="str">
            <v>1-1183-0471</v>
          </cell>
        </row>
        <row r="169">
          <cell r="K169" t="str">
            <v>Guzmán</v>
          </cell>
          <cell r="L169" t="str">
            <v>Rojas</v>
          </cell>
          <cell r="M169" t="str">
            <v>Beatriz</v>
          </cell>
          <cell r="N169" t="str">
            <v>1-1101-0208</v>
          </cell>
        </row>
        <row r="181">
          <cell r="K181" t="str">
            <v>Alfaro</v>
          </cell>
          <cell r="L181" t="str">
            <v>Flores</v>
          </cell>
          <cell r="M181" t="str">
            <v>Paula Andrea</v>
          </cell>
          <cell r="N181" t="str">
            <v>3-0356-0652</v>
          </cell>
        </row>
        <row r="193">
          <cell r="K193" t="str">
            <v>Bermudez</v>
          </cell>
          <cell r="L193" t="str">
            <v>Rodríguez</v>
          </cell>
          <cell r="M193" t="str">
            <v>Cinthia Yanett</v>
          </cell>
          <cell r="N193">
            <v>602840420</v>
          </cell>
        </row>
      </sheetData>
      <sheetData sheetId="1">
        <row r="3">
          <cell r="I3" t="str">
            <v>Alejandra María</v>
          </cell>
          <cell r="J3" t="str">
            <v>01-0908-0382</v>
          </cell>
        </row>
        <row r="4">
          <cell r="I4">
            <v>0</v>
          </cell>
          <cell r="J4">
            <v>0</v>
          </cell>
        </row>
        <row r="5">
          <cell r="I5" t="str">
            <v xml:space="preserve">Gustavo </v>
          </cell>
          <cell r="J5" t="str">
            <v>01-0675-0778</v>
          </cell>
        </row>
        <row r="6">
          <cell r="I6" t="str">
            <v>Juan Manuel</v>
          </cell>
          <cell r="J6" t="str">
            <v>06-0352-0882</v>
          </cell>
        </row>
        <row r="7">
          <cell r="I7" t="str">
            <v>Fernanda</v>
          </cell>
          <cell r="J7" t="str">
            <v>08-0097-0656</v>
          </cell>
        </row>
        <row r="8">
          <cell r="G8" t="str">
            <v>Oviedo</v>
          </cell>
          <cell r="H8" t="str">
            <v>Segura</v>
          </cell>
          <cell r="I8" t="str">
            <v>José Francisco</v>
          </cell>
          <cell r="J8" t="str">
            <v>01-0955-0431</v>
          </cell>
        </row>
        <row r="9">
          <cell r="G9" t="str">
            <v xml:space="preserve">Blanco </v>
          </cell>
          <cell r="H9" t="str">
            <v>Pocasangre</v>
          </cell>
          <cell r="I9" t="str">
            <v>Katherine</v>
          </cell>
          <cell r="J9" t="str">
            <v>01-1348-0996</v>
          </cell>
        </row>
        <row r="10">
          <cell r="G10" t="str">
            <v xml:space="preserve">Echeverria </v>
          </cell>
          <cell r="H10" t="str">
            <v>Rámirez</v>
          </cell>
          <cell r="I10" t="str">
            <v xml:space="preserve">Adrian Antonio </v>
          </cell>
          <cell r="J10" t="str">
            <v>01-1261-0212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34"/>
  <sheetViews>
    <sheetView zoomScale="90" zoomScaleNormal="90" zoomScaleSheetLayoutView="100" workbookViewId="0">
      <selection activeCell="H87" sqref="H87"/>
    </sheetView>
  </sheetViews>
  <sheetFormatPr baseColWidth="10" defaultRowHeight="13.2" x14ac:dyDescent="0.25"/>
  <cols>
    <col min="1" max="1" width="11.88671875" style="3" customWidth="1"/>
    <col min="2" max="2" width="10.33203125" style="1" customWidth="1"/>
    <col min="3" max="3" width="15.6640625" style="185" customWidth="1"/>
    <col min="4" max="4" width="15.6640625" style="10" customWidth="1"/>
    <col min="5" max="5" width="15.6640625" style="185" customWidth="1"/>
    <col min="6" max="6" width="17" style="185" customWidth="1"/>
    <col min="7" max="7" width="15.6640625" style="2" customWidth="1"/>
    <col min="8" max="9" width="15.6640625" style="185" customWidth="1"/>
    <col min="10" max="10" width="15.6640625" style="5" customWidth="1"/>
    <col min="11" max="12" width="15.6640625" style="185" customWidth="1"/>
    <col min="13" max="13" width="17" style="185" customWidth="1"/>
    <col min="14" max="14" width="11.44140625" customWidth="1"/>
  </cols>
  <sheetData>
    <row r="1" spans="1:13" s="12" customFormat="1" ht="15.6" x14ac:dyDescent="0.25">
      <c r="A1" s="13" t="s">
        <v>478</v>
      </c>
      <c r="B1" s="14"/>
      <c r="C1" s="179"/>
      <c r="D1" s="16"/>
      <c r="E1" s="179"/>
      <c r="F1" s="179"/>
      <c r="G1" s="15"/>
      <c r="H1" s="179"/>
      <c r="I1" s="179"/>
      <c r="J1" s="17"/>
      <c r="K1" s="179"/>
      <c r="L1" s="179"/>
      <c r="M1" s="179"/>
    </row>
    <row r="2" spans="1:13" ht="43.8" thickBot="1" x14ac:dyDescent="0.3">
      <c r="A2" s="155" t="s">
        <v>275</v>
      </c>
      <c r="B2" s="156" t="s">
        <v>5</v>
      </c>
      <c r="C2" s="180" t="s">
        <v>8</v>
      </c>
      <c r="D2" s="158" t="s">
        <v>6</v>
      </c>
      <c r="E2" s="180" t="s">
        <v>233</v>
      </c>
      <c r="F2" s="180" t="s">
        <v>9</v>
      </c>
      <c r="G2" s="157" t="s">
        <v>7</v>
      </c>
      <c r="H2" s="180" t="s">
        <v>234</v>
      </c>
      <c r="I2" s="180" t="s">
        <v>10</v>
      </c>
      <c r="J2" s="159" t="s">
        <v>235</v>
      </c>
      <c r="K2" s="180" t="s">
        <v>11</v>
      </c>
      <c r="L2" s="180" t="s">
        <v>12</v>
      </c>
      <c r="M2" s="180" t="s">
        <v>236</v>
      </c>
    </row>
    <row r="3" spans="1:13" ht="15.6" thickTop="1" thickBot="1" x14ac:dyDescent="0.35">
      <c r="A3" s="147">
        <v>1</v>
      </c>
      <c r="B3" s="148">
        <v>97540</v>
      </c>
      <c r="C3" s="181">
        <f>+'Salario Base, Anualidades y CP'!B22</f>
        <v>1357300</v>
      </c>
      <c r="D3" s="10">
        <v>22</v>
      </c>
      <c r="E3" s="190">
        <f>+'Salario Base, Anualidades y CP'!D22</f>
        <v>26332</v>
      </c>
      <c r="F3" s="181">
        <f>+E3*D3</f>
        <v>579304</v>
      </c>
      <c r="G3" s="149">
        <v>71.5</v>
      </c>
      <c r="H3" s="199">
        <f>+'Salario Base, Anualidades y CP'!B47</f>
        <v>2273</v>
      </c>
      <c r="I3" s="200">
        <f t="shared" ref="I3:I8" si="0">+G3*H3</f>
        <v>162519.5</v>
      </c>
      <c r="J3" s="20">
        <v>0.65</v>
      </c>
      <c r="K3" s="181">
        <f>+J3*C3</f>
        <v>882245</v>
      </c>
      <c r="L3" s="181">
        <v>0</v>
      </c>
      <c r="M3" s="199">
        <f>C3+F3+I3+K3</f>
        <v>2981368.5</v>
      </c>
    </row>
    <row r="4" spans="1:13" s="12" customFormat="1" ht="15.6" thickTop="1" thickBot="1" x14ac:dyDescent="0.35">
      <c r="A4" s="147">
        <f>+A3+1</f>
        <v>2</v>
      </c>
      <c r="B4" s="148">
        <v>16803</v>
      </c>
      <c r="C4" s="182">
        <f>+'Salario Base, Anualidades y CP'!B13</f>
        <v>1174950</v>
      </c>
      <c r="D4" s="54">
        <v>11</v>
      </c>
      <c r="E4" s="191">
        <f>+'Salario Base, Anualidades y CP'!D13</f>
        <v>22794</v>
      </c>
      <c r="F4" s="181">
        <f t="shared" ref="F4:F10" si="1">+E4*D4</f>
        <v>250734</v>
      </c>
      <c r="G4" s="125">
        <v>22</v>
      </c>
      <c r="H4" s="199">
        <f>H3</f>
        <v>2273</v>
      </c>
      <c r="I4" s="200">
        <f t="shared" si="0"/>
        <v>50006</v>
      </c>
      <c r="J4" s="55">
        <v>0.65</v>
      </c>
      <c r="K4" s="182">
        <f>+J4*C4</f>
        <v>763717.5</v>
      </c>
      <c r="L4" s="182"/>
      <c r="M4" s="199">
        <f>C4+F4+I4+K4</f>
        <v>2239407.5</v>
      </c>
    </row>
    <row r="5" spans="1:13" s="29" customFormat="1" ht="15.6" thickTop="1" thickBot="1" x14ac:dyDescent="0.35">
      <c r="A5" s="147">
        <f t="shared" ref="A5:A11" si="2">+A4+1</f>
        <v>3</v>
      </c>
      <c r="B5" s="148">
        <v>19750</v>
      </c>
      <c r="C5" s="182">
        <f>+'Salario Base, Anualidades y CP'!B13</f>
        <v>1174950</v>
      </c>
      <c r="D5" s="54">
        <v>8</v>
      </c>
      <c r="E5" s="191">
        <f>+'Salario Base, Anualidades y CP'!D13</f>
        <v>22794</v>
      </c>
      <c r="F5" s="181">
        <f t="shared" si="1"/>
        <v>182352</v>
      </c>
      <c r="G5" s="125">
        <v>24</v>
      </c>
      <c r="H5" s="199">
        <f t="shared" ref="H5:H11" si="3">H4</f>
        <v>2273</v>
      </c>
      <c r="I5" s="200">
        <f t="shared" si="0"/>
        <v>54552</v>
      </c>
      <c r="J5" s="55">
        <v>0.55000000000000004</v>
      </c>
      <c r="K5" s="182">
        <v>0</v>
      </c>
      <c r="L5" s="182">
        <f>+J5*C5</f>
        <v>646222.5</v>
      </c>
      <c r="M5" s="199">
        <f t="shared" ref="M5:M11" si="4">C5+F5+I5+L5</f>
        <v>2058076.5</v>
      </c>
    </row>
    <row r="6" spans="1:13" ht="15.6" thickTop="1" thickBot="1" x14ac:dyDescent="0.35">
      <c r="A6" s="147">
        <f t="shared" si="2"/>
        <v>4</v>
      </c>
      <c r="B6" s="148">
        <v>99749</v>
      </c>
      <c r="C6" s="181">
        <f>+'Salario Base, Anualidades y CP'!B12</f>
        <v>768250</v>
      </c>
      <c r="D6" s="19">
        <v>0</v>
      </c>
      <c r="E6" s="192">
        <f>+'Salario Base, Anualidades y CP'!D12</f>
        <v>14904</v>
      </c>
      <c r="F6" s="181">
        <f t="shared" si="1"/>
        <v>0</v>
      </c>
      <c r="G6" s="110">
        <v>17</v>
      </c>
      <c r="H6" s="199">
        <f t="shared" si="3"/>
        <v>2273</v>
      </c>
      <c r="I6" s="200">
        <f t="shared" si="0"/>
        <v>38641</v>
      </c>
      <c r="J6" s="32">
        <v>0.55000000000000004</v>
      </c>
      <c r="K6" s="181">
        <f>+J6*C6</f>
        <v>422537.50000000006</v>
      </c>
      <c r="L6" s="202">
        <v>0</v>
      </c>
      <c r="M6" s="199">
        <f>C6+F6+I6+K6</f>
        <v>1229428.5</v>
      </c>
    </row>
    <row r="7" spans="1:13" s="12" customFormat="1" ht="15.6" thickTop="1" thickBot="1" x14ac:dyDescent="0.35">
      <c r="A7" s="147">
        <f t="shared" si="2"/>
        <v>5</v>
      </c>
      <c r="B7" s="148">
        <v>99756</v>
      </c>
      <c r="C7" s="181">
        <f>+'Salario Base, Anualidades y CP'!B5</f>
        <v>603100</v>
      </c>
      <c r="D7" s="27">
        <v>11</v>
      </c>
      <c r="E7" s="193">
        <f>+'Salario Base, Anualidades y CP'!D5</f>
        <v>11700</v>
      </c>
      <c r="F7" s="181">
        <f>+D7*E7</f>
        <v>128700</v>
      </c>
      <c r="G7" s="28">
        <v>18</v>
      </c>
      <c r="H7" s="199">
        <f t="shared" si="3"/>
        <v>2273</v>
      </c>
      <c r="I7" s="181">
        <f>+G7*H7</f>
        <v>40914</v>
      </c>
      <c r="J7" s="32">
        <v>0.55000000000000004</v>
      </c>
      <c r="K7" s="181">
        <v>0</v>
      </c>
      <c r="L7" s="181">
        <f>+C7*J7</f>
        <v>331705</v>
      </c>
      <c r="M7" s="199">
        <f>+C7+F7+I7+K7+L7</f>
        <v>1104419</v>
      </c>
    </row>
    <row r="8" spans="1:13" ht="15.6" thickTop="1" thickBot="1" x14ac:dyDescent="0.35">
      <c r="A8" s="147">
        <f>+A7+1</f>
        <v>6</v>
      </c>
      <c r="B8" s="148">
        <v>112451</v>
      </c>
      <c r="C8" s="181">
        <f>+'Salario Base, Anualidades y CP'!B39</f>
        <v>748700</v>
      </c>
      <c r="D8" s="19">
        <v>32</v>
      </c>
      <c r="E8" s="192">
        <f>+'Salario Base, Anualidades y CP'!D39</f>
        <v>14525</v>
      </c>
      <c r="F8" s="181">
        <f t="shared" si="1"/>
        <v>464800</v>
      </c>
      <c r="G8" s="110">
        <v>77.5</v>
      </c>
      <c r="H8" s="199">
        <f t="shared" si="3"/>
        <v>2273</v>
      </c>
      <c r="I8" s="200">
        <f t="shared" si="0"/>
        <v>176157.5</v>
      </c>
      <c r="J8" s="20">
        <v>0.55000000000000004</v>
      </c>
      <c r="K8" s="181">
        <v>0</v>
      </c>
      <c r="L8" s="181">
        <f>+J8*C8</f>
        <v>411785.00000000006</v>
      </c>
      <c r="M8" s="199">
        <f>C8+F8+I8+L8</f>
        <v>1801442.5</v>
      </c>
    </row>
    <row r="9" spans="1:13" s="29" customFormat="1" ht="15.6" thickTop="1" thickBot="1" x14ac:dyDescent="0.35">
      <c r="A9" s="147">
        <f t="shared" si="2"/>
        <v>7</v>
      </c>
      <c r="B9" s="148">
        <v>105682</v>
      </c>
      <c r="C9" s="181">
        <f>+'Salario Base, Anualidades y CP'!B10</f>
        <v>287500</v>
      </c>
      <c r="D9" s="19">
        <v>8</v>
      </c>
      <c r="E9" s="192">
        <f>+'Salario Base, Anualidades y CP'!D10</f>
        <v>6859</v>
      </c>
      <c r="F9" s="181">
        <f>+D9*E9</f>
        <v>54872</v>
      </c>
      <c r="G9" s="8">
        <v>0</v>
      </c>
      <c r="H9" s="199">
        <f t="shared" si="3"/>
        <v>2273</v>
      </c>
      <c r="I9" s="181">
        <f t="shared" ref="I9:I18" si="5">+G9*H9</f>
        <v>0</v>
      </c>
      <c r="J9" s="8">
        <v>0</v>
      </c>
      <c r="K9" s="181">
        <v>0</v>
      </c>
      <c r="L9" s="181">
        <v>0</v>
      </c>
      <c r="M9" s="199">
        <f>+C9+F9+I9+K9+L9</f>
        <v>342372</v>
      </c>
    </row>
    <row r="10" spans="1:13" s="46" customFormat="1" ht="15.6" thickTop="1" thickBot="1" x14ac:dyDescent="0.35">
      <c r="A10" s="162">
        <f t="shared" si="2"/>
        <v>8</v>
      </c>
      <c r="B10" s="163">
        <v>97543</v>
      </c>
      <c r="C10" s="183">
        <f>+'Salario Base, Anualidades y CP'!B4</f>
        <v>702400</v>
      </c>
      <c r="D10" s="164"/>
      <c r="E10" s="194">
        <f>+'Salario Base, Anualidades y CP'!D4</f>
        <v>13627</v>
      </c>
      <c r="F10" s="195">
        <f t="shared" si="1"/>
        <v>0</v>
      </c>
      <c r="G10" s="165">
        <v>16</v>
      </c>
      <c r="H10" s="199">
        <f t="shared" si="3"/>
        <v>2273</v>
      </c>
      <c r="I10" s="183">
        <f t="shared" si="5"/>
        <v>36368</v>
      </c>
      <c r="J10" s="166">
        <v>0.55000000000000004</v>
      </c>
      <c r="K10" s="183">
        <v>0</v>
      </c>
      <c r="L10" s="183">
        <f>+C10*J10</f>
        <v>386320.00000000006</v>
      </c>
      <c r="M10" s="201">
        <f t="shared" si="4"/>
        <v>1125088</v>
      </c>
    </row>
    <row r="11" spans="1:13" s="12" customFormat="1" ht="15.6" thickTop="1" thickBot="1" x14ac:dyDescent="0.35">
      <c r="A11" s="162">
        <f t="shared" si="2"/>
        <v>9</v>
      </c>
      <c r="B11" s="163">
        <v>97546</v>
      </c>
      <c r="C11" s="183">
        <f>'Salario Base, Anualidades y CP'!B6</f>
        <v>449850</v>
      </c>
      <c r="D11" s="164">
        <v>14</v>
      </c>
      <c r="E11" s="164">
        <f>+'Salario Base, Anualidades y CP'!D6</f>
        <v>8727</v>
      </c>
      <c r="F11" s="181">
        <f t="shared" ref="F11:F18" si="6">+D11*E11</f>
        <v>122178</v>
      </c>
      <c r="G11" s="165">
        <v>0</v>
      </c>
      <c r="H11" s="199">
        <f t="shared" si="3"/>
        <v>2273</v>
      </c>
      <c r="I11" s="183">
        <f t="shared" si="5"/>
        <v>0</v>
      </c>
      <c r="J11" s="166">
        <v>0</v>
      </c>
      <c r="K11" s="183">
        <v>0</v>
      </c>
      <c r="L11" s="183">
        <v>0</v>
      </c>
      <c r="M11" s="201">
        <f t="shared" si="4"/>
        <v>572028</v>
      </c>
    </row>
    <row r="12" spans="1:13" s="12" customFormat="1" ht="15.6" thickTop="1" thickBot="1" x14ac:dyDescent="0.35">
      <c r="A12" s="147">
        <f t="shared" ref="A12:A43" si="7">+A11+1</f>
        <v>10</v>
      </c>
      <c r="B12" s="148">
        <v>96684</v>
      </c>
      <c r="C12" s="181">
        <f>+'Salario Base, Anualidades y CP'!B8</f>
        <v>1127300</v>
      </c>
      <c r="D12" s="27">
        <v>3</v>
      </c>
      <c r="E12" s="193">
        <f>+'Salario Base, Anualidades y CP'!D8</f>
        <v>21870</v>
      </c>
      <c r="F12" s="181">
        <f t="shared" si="6"/>
        <v>65610</v>
      </c>
      <c r="G12" s="28">
        <v>47</v>
      </c>
      <c r="H12" s="199">
        <f>H11</f>
        <v>2273</v>
      </c>
      <c r="I12" s="181">
        <f t="shared" si="5"/>
        <v>106831</v>
      </c>
      <c r="J12" s="32">
        <v>0.65</v>
      </c>
      <c r="K12" s="181">
        <f t="shared" ref="K12:K18" si="8">+J12*C12</f>
        <v>732745</v>
      </c>
      <c r="L12" s="181">
        <v>0</v>
      </c>
      <c r="M12" s="199">
        <f>C12+F12+I12+K12</f>
        <v>2032486</v>
      </c>
    </row>
    <row r="13" spans="1:13" s="47" customFormat="1" ht="15.6" thickTop="1" thickBot="1" x14ac:dyDescent="0.35">
      <c r="A13" s="147">
        <f t="shared" si="7"/>
        <v>11</v>
      </c>
      <c r="B13" s="148">
        <v>357799</v>
      </c>
      <c r="C13" s="182">
        <f>+'Salario Base, Anualidades y CP'!B37</f>
        <v>606400</v>
      </c>
      <c r="D13" s="51">
        <v>1</v>
      </c>
      <c r="E13" s="191">
        <f>+'Salario Base, Anualidades y CP'!D37</f>
        <v>11764</v>
      </c>
      <c r="F13" s="182">
        <f t="shared" si="6"/>
        <v>11764</v>
      </c>
      <c r="G13" s="28">
        <v>23</v>
      </c>
      <c r="H13" s="199">
        <f>H12</f>
        <v>2273</v>
      </c>
      <c r="I13" s="182">
        <f t="shared" si="5"/>
        <v>52279</v>
      </c>
      <c r="J13" s="55">
        <v>0.65</v>
      </c>
      <c r="K13" s="182">
        <f t="shared" si="8"/>
        <v>394160</v>
      </c>
      <c r="L13" s="182">
        <v>0</v>
      </c>
      <c r="M13" s="199">
        <f>C13+F13+I13+K13</f>
        <v>1064603</v>
      </c>
    </row>
    <row r="14" spans="1:13" ht="15.6" thickTop="1" thickBot="1" x14ac:dyDescent="0.35">
      <c r="A14" s="147">
        <f t="shared" si="7"/>
        <v>12</v>
      </c>
      <c r="B14" s="148">
        <v>330001</v>
      </c>
      <c r="C14" s="181">
        <f>+'Salario Base, Anualidades y CP'!B33</f>
        <v>824200</v>
      </c>
      <c r="D14" s="19">
        <v>12</v>
      </c>
      <c r="E14" s="192">
        <f>+'Salario Base, Anualidades y CP'!D33</f>
        <v>15989</v>
      </c>
      <c r="F14" s="181">
        <f t="shared" si="6"/>
        <v>191868</v>
      </c>
      <c r="G14" s="110">
        <v>68</v>
      </c>
      <c r="H14" s="199">
        <f>H13</f>
        <v>2273</v>
      </c>
      <c r="I14" s="181">
        <f t="shared" si="5"/>
        <v>154564</v>
      </c>
      <c r="J14" s="20">
        <v>0.65</v>
      </c>
      <c r="K14" s="181">
        <f t="shared" si="8"/>
        <v>535730</v>
      </c>
      <c r="L14" s="181">
        <v>0</v>
      </c>
      <c r="M14" s="199">
        <f>+C14+F14+I14+K14+L14</f>
        <v>1706362</v>
      </c>
    </row>
    <row r="15" spans="1:13" ht="15.6" thickTop="1" thickBot="1" x14ac:dyDescent="0.35">
      <c r="A15" s="147">
        <f t="shared" si="7"/>
        <v>13</v>
      </c>
      <c r="B15" s="148">
        <v>105563</v>
      </c>
      <c r="C15" s="181">
        <f>+'Salario Base, Anualidades y CP'!B39</f>
        <v>748700</v>
      </c>
      <c r="D15" s="19">
        <v>12</v>
      </c>
      <c r="E15" s="192">
        <f>+'Salario Base, Anualidades y CP'!D39</f>
        <v>14525</v>
      </c>
      <c r="F15" s="181">
        <f t="shared" si="6"/>
        <v>174300</v>
      </c>
      <c r="G15" s="110">
        <v>47</v>
      </c>
      <c r="H15" s="199">
        <f>H14</f>
        <v>2273</v>
      </c>
      <c r="I15" s="181">
        <f t="shared" si="5"/>
        <v>106831</v>
      </c>
      <c r="J15" s="20">
        <v>0.65</v>
      </c>
      <c r="K15" s="181">
        <f t="shared" si="8"/>
        <v>486655</v>
      </c>
      <c r="L15" s="181">
        <v>0</v>
      </c>
      <c r="M15" s="199">
        <f>+C15+F15+I15+K15+L15</f>
        <v>1516486</v>
      </c>
    </row>
    <row r="16" spans="1:13" ht="15.6" thickTop="1" thickBot="1" x14ac:dyDescent="0.35">
      <c r="A16" s="147">
        <f t="shared" si="7"/>
        <v>14</v>
      </c>
      <c r="B16" s="148">
        <v>105564</v>
      </c>
      <c r="C16" s="181">
        <f>+'Salario Base, Anualidades y CP'!B39</f>
        <v>748700</v>
      </c>
      <c r="D16" s="19">
        <v>16</v>
      </c>
      <c r="E16" s="192">
        <f>+'Salario Base, Anualidades y CP'!D39</f>
        <v>14525</v>
      </c>
      <c r="F16" s="181">
        <f t="shared" si="6"/>
        <v>232400</v>
      </c>
      <c r="G16" s="110">
        <v>37.5</v>
      </c>
      <c r="H16" s="199">
        <f t="shared" ref="H16:H17" si="9">H15</f>
        <v>2273</v>
      </c>
      <c r="I16" s="181">
        <f t="shared" si="5"/>
        <v>85237.5</v>
      </c>
      <c r="J16" s="20">
        <v>0.65</v>
      </c>
      <c r="K16" s="181">
        <f t="shared" si="8"/>
        <v>486655</v>
      </c>
      <c r="L16" s="181">
        <v>0</v>
      </c>
      <c r="M16" s="199">
        <f>+C16+F16+I16+K16+L16</f>
        <v>1552992.5</v>
      </c>
    </row>
    <row r="17" spans="1:13" s="29" customFormat="1" ht="15.6" thickTop="1" thickBot="1" x14ac:dyDescent="0.35">
      <c r="A17" s="147">
        <f t="shared" si="7"/>
        <v>15</v>
      </c>
      <c r="B17" s="148">
        <v>357801</v>
      </c>
      <c r="C17" s="181">
        <f>+'Salario Base, Anualidades y CP'!B39</f>
        <v>748700</v>
      </c>
      <c r="D17" s="27">
        <v>11</v>
      </c>
      <c r="E17" s="193">
        <f>+'Salario Base, Anualidades y CP'!D39</f>
        <v>14525</v>
      </c>
      <c r="F17" s="181">
        <f t="shared" si="6"/>
        <v>159775</v>
      </c>
      <c r="G17" s="111">
        <v>35.5</v>
      </c>
      <c r="H17" s="199">
        <f t="shared" si="9"/>
        <v>2273</v>
      </c>
      <c r="I17" s="181">
        <f t="shared" si="5"/>
        <v>80691.5</v>
      </c>
      <c r="J17" s="31">
        <v>0.65</v>
      </c>
      <c r="K17" s="181">
        <f t="shared" si="8"/>
        <v>486655</v>
      </c>
      <c r="L17" s="181">
        <v>0</v>
      </c>
      <c r="M17" s="199">
        <f>+C17+F17+I17+K17+L17</f>
        <v>1475821.5</v>
      </c>
    </row>
    <row r="18" spans="1:13" s="29" customFormat="1" ht="15.6" thickTop="1" thickBot="1" x14ac:dyDescent="0.35">
      <c r="A18" s="147">
        <f t="shared" si="7"/>
        <v>16</v>
      </c>
      <c r="B18" s="148">
        <v>371910</v>
      </c>
      <c r="C18" s="181">
        <f>+'Salario Base, Anualidades y CP'!B43</f>
        <v>423750</v>
      </c>
      <c r="D18" s="126">
        <v>0</v>
      </c>
      <c r="E18" s="196">
        <f>+'Salario Base, Anualidades y CP'!D43</f>
        <v>8221</v>
      </c>
      <c r="F18" s="181">
        <f t="shared" si="6"/>
        <v>0</v>
      </c>
      <c r="G18" s="111">
        <v>0</v>
      </c>
      <c r="H18" s="199">
        <v>0</v>
      </c>
      <c r="I18" s="181">
        <f t="shared" si="5"/>
        <v>0</v>
      </c>
      <c r="J18" s="127"/>
      <c r="K18" s="181">
        <f t="shared" si="8"/>
        <v>0</v>
      </c>
      <c r="L18" s="181">
        <v>0</v>
      </c>
      <c r="M18" s="199">
        <f>+C18+F18+I18+K18+L18</f>
        <v>423750</v>
      </c>
    </row>
    <row r="19" spans="1:13" ht="15.6" thickTop="1" thickBot="1" x14ac:dyDescent="0.35">
      <c r="A19" s="147">
        <f t="shared" si="7"/>
        <v>17</v>
      </c>
      <c r="B19" s="148">
        <v>28279</v>
      </c>
      <c r="C19" s="181">
        <f>+'Salario Base, Anualidades y CP'!B21</f>
        <v>876650</v>
      </c>
      <c r="D19" s="19">
        <v>7</v>
      </c>
      <c r="E19" s="197">
        <f>+'Salario Base, Anualidades y CP'!D21</f>
        <v>17007</v>
      </c>
      <c r="F19" s="181">
        <f t="shared" ref="F19:F20" si="10">+D19*E19</f>
        <v>119049</v>
      </c>
      <c r="G19" s="150">
        <v>62.5</v>
      </c>
      <c r="H19" s="199">
        <f>H17</f>
        <v>2273</v>
      </c>
      <c r="I19" s="181">
        <f t="shared" ref="I19:I20" si="11">+G19*H19</f>
        <v>142062.5</v>
      </c>
      <c r="J19" s="20">
        <v>0.55000000000000004</v>
      </c>
      <c r="K19" s="181">
        <v>0</v>
      </c>
      <c r="L19" s="181">
        <f>+J19*C19</f>
        <v>482157.50000000006</v>
      </c>
      <c r="M19" s="199">
        <f>C19+F19+I19+L19</f>
        <v>1619919</v>
      </c>
    </row>
    <row r="20" spans="1:13" ht="15.6" thickTop="1" thickBot="1" x14ac:dyDescent="0.35">
      <c r="A20" s="147">
        <f t="shared" si="7"/>
        <v>18</v>
      </c>
      <c r="B20" s="148">
        <v>99752</v>
      </c>
      <c r="C20" s="181">
        <f>+'Salario Base, Anualidades y CP'!B41</f>
        <v>331800</v>
      </c>
      <c r="D20" s="19">
        <v>27</v>
      </c>
      <c r="E20" s="197">
        <f>+'Salario Base, Anualidades y CP'!D41</f>
        <v>6859</v>
      </c>
      <c r="F20" s="181">
        <f t="shared" si="10"/>
        <v>185193</v>
      </c>
      <c r="G20" s="150">
        <v>0</v>
      </c>
      <c r="H20" s="199">
        <v>0</v>
      </c>
      <c r="I20" s="181">
        <f t="shared" si="11"/>
        <v>0</v>
      </c>
      <c r="J20" s="8">
        <v>0</v>
      </c>
      <c r="K20" s="181">
        <v>0</v>
      </c>
      <c r="L20" s="181">
        <v>0</v>
      </c>
      <c r="M20" s="199">
        <f t="shared" ref="M20" si="12">C20+F20+I20+L20</f>
        <v>516993</v>
      </c>
    </row>
    <row r="21" spans="1:13" ht="15.6" thickTop="1" thickBot="1" x14ac:dyDescent="0.35">
      <c r="A21" s="147">
        <f t="shared" si="7"/>
        <v>19</v>
      </c>
      <c r="B21" s="148">
        <v>96873</v>
      </c>
      <c r="C21" s="186">
        <f>+'Salario Base, Anualidades y CP'!B33</f>
        <v>824200</v>
      </c>
      <c r="D21" s="74">
        <v>16</v>
      </c>
      <c r="E21" s="198">
        <f>+'Salario Base, Anualidades y CP'!D33</f>
        <v>15989</v>
      </c>
      <c r="F21" s="186">
        <f>E21*D21</f>
        <v>255824</v>
      </c>
      <c r="G21" s="152">
        <v>92</v>
      </c>
      <c r="H21" s="199">
        <f>H19</f>
        <v>2273</v>
      </c>
      <c r="I21" s="182">
        <f t="shared" ref="I21:I27" si="13">+G21*H21</f>
        <v>209116</v>
      </c>
      <c r="J21" s="76">
        <v>0.55000000000000004</v>
      </c>
      <c r="K21" s="186">
        <v>0</v>
      </c>
      <c r="L21" s="186">
        <f t="shared" ref="L21:L29" si="14">+J21*C21</f>
        <v>453310.00000000006</v>
      </c>
      <c r="M21" s="203">
        <f>C21+F21+I21+L21</f>
        <v>1742450</v>
      </c>
    </row>
    <row r="22" spans="1:13" s="128" customFormat="1" ht="15.6" thickTop="1" thickBot="1" x14ac:dyDescent="0.35">
      <c r="A22" s="147">
        <f t="shared" si="7"/>
        <v>20</v>
      </c>
      <c r="B22" s="148">
        <v>105667</v>
      </c>
      <c r="C22" s="181">
        <f>+'Salario Base, Anualidades y CP'!B39</f>
        <v>748700</v>
      </c>
      <c r="D22" s="126">
        <v>18</v>
      </c>
      <c r="E22" s="196">
        <f>+'Salario Base, Anualidades y CP'!D39</f>
        <v>14525</v>
      </c>
      <c r="F22" s="181">
        <f t="shared" ref="F22:F29" si="15">+D22*E22</f>
        <v>261450</v>
      </c>
      <c r="G22" s="111">
        <v>25</v>
      </c>
      <c r="H22" s="199">
        <f t="shared" ref="H22:H27" si="16">H21</f>
        <v>2273</v>
      </c>
      <c r="I22" s="181">
        <f t="shared" si="13"/>
        <v>56825</v>
      </c>
      <c r="J22" s="127">
        <v>0.55000000000000004</v>
      </c>
      <c r="K22" s="181">
        <v>0</v>
      </c>
      <c r="L22" s="181">
        <f t="shared" si="14"/>
        <v>411785.00000000006</v>
      </c>
      <c r="M22" s="199">
        <f>C22+F22+I22+L22</f>
        <v>1478760</v>
      </c>
    </row>
    <row r="23" spans="1:13" ht="15.6" thickTop="1" thickBot="1" x14ac:dyDescent="0.35">
      <c r="A23" s="147">
        <f t="shared" si="7"/>
        <v>21</v>
      </c>
      <c r="B23" s="148">
        <v>105568</v>
      </c>
      <c r="C23" s="181">
        <f>+'Salario Base, Anualidades y CP'!B33</f>
        <v>824200</v>
      </c>
      <c r="D23" s="19">
        <v>11</v>
      </c>
      <c r="E23" s="197">
        <f>+'Salario Base, Anualidades y CP'!D33</f>
        <v>15989</v>
      </c>
      <c r="F23" s="181">
        <f t="shared" si="15"/>
        <v>175879</v>
      </c>
      <c r="G23" s="110">
        <v>55</v>
      </c>
      <c r="H23" s="199">
        <f t="shared" si="16"/>
        <v>2273</v>
      </c>
      <c r="I23" s="181">
        <f t="shared" si="13"/>
        <v>125015</v>
      </c>
      <c r="J23" s="20">
        <v>0.55000000000000004</v>
      </c>
      <c r="K23" s="181">
        <v>0</v>
      </c>
      <c r="L23" s="181">
        <f t="shared" si="14"/>
        <v>453310.00000000006</v>
      </c>
      <c r="M23" s="199">
        <f>C23+F23+I23+L23</f>
        <v>1578404</v>
      </c>
    </row>
    <row r="24" spans="1:13" s="29" customFormat="1" ht="15.6" thickTop="1" thickBot="1" x14ac:dyDescent="0.35">
      <c r="A24" s="147">
        <f t="shared" si="7"/>
        <v>22</v>
      </c>
      <c r="B24" s="148">
        <v>371911</v>
      </c>
      <c r="C24" s="181">
        <f>'Salario Base, Anualidades y CP'!B38</f>
        <v>688250</v>
      </c>
      <c r="D24" s="27">
        <v>1</v>
      </c>
      <c r="E24" s="193">
        <f>+'Salario Base, Anualidades y CP'!D38</f>
        <v>13352</v>
      </c>
      <c r="F24" s="181">
        <f t="shared" si="15"/>
        <v>13352</v>
      </c>
      <c r="G24" s="111">
        <v>19</v>
      </c>
      <c r="H24" s="199">
        <f t="shared" si="16"/>
        <v>2273</v>
      </c>
      <c r="I24" s="181">
        <f t="shared" si="13"/>
        <v>43187</v>
      </c>
      <c r="J24" s="32">
        <v>0.55000000000000004</v>
      </c>
      <c r="K24" s="181">
        <v>0</v>
      </c>
      <c r="L24" s="181">
        <f t="shared" si="14"/>
        <v>378537.50000000006</v>
      </c>
      <c r="M24" s="199">
        <f>C24+F24+I24+L24</f>
        <v>1123326.5</v>
      </c>
    </row>
    <row r="25" spans="1:13" s="29" customFormat="1" ht="15.6" thickTop="1" thickBot="1" x14ac:dyDescent="0.35">
      <c r="A25" s="147">
        <f t="shared" si="7"/>
        <v>23</v>
      </c>
      <c r="B25" s="148">
        <v>96887</v>
      </c>
      <c r="C25" s="181">
        <f>+'Salario Base, Anualidades y CP'!B39</f>
        <v>748700</v>
      </c>
      <c r="D25" s="27">
        <v>10</v>
      </c>
      <c r="E25" s="196">
        <f>+'Salario Base, Anualidades y CP'!D39</f>
        <v>14525</v>
      </c>
      <c r="F25" s="181">
        <f t="shared" si="15"/>
        <v>145250</v>
      </c>
      <c r="G25" s="111">
        <v>48</v>
      </c>
      <c r="H25" s="199">
        <f t="shared" si="16"/>
        <v>2273</v>
      </c>
      <c r="I25" s="181">
        <f t="shared" si="13"/>
        <v>109104</v>
      </c>
      <c r="J25" s="32">
        <v>0.55000000000000004</v>
      </c>
      <c r="K25" s="181">
        <v>0</v>
      </c>
      <c r="L25" s="181">
        <f t="shared" si="14"/>
        <v>411785.00000000006</v>
      </c>
      <c r="M25" s="199">
        <f>C25+F25+I25+L25</f>
        <v>1414839</v>
      </c>
    </row>
    <row r="26" spans="1:13" ht="15.6" thickTop="1" thickBot="1" x14ac:dyDescent="0.35">
      <c r="A26" s="147">
        <f t="shared" si="7"/>
        <v>24</v>
      </c>
      <c r="B26" s="148">
        <v>330010</v>
      </c>
      <c r="C26" s="181">
        <f>'Salario Base, Anualidades y CP'!B38</f>
        <v>688250</v>
      </c>
      <c r="D26" s="19">
        <v>16</v>
      </c>
      <c r="E26" s="192">
        <f>+'Salario Base, Anualidades y CP'!D38</f>
        <v>13352</v>
      </c>
      <c r="F26" s="181">
        <f t="shared" si="15"/>
        <v>213632</v>
      </c>
      <c r="G26" s="8">
        <v>43.5</v>
      </c>
      <c r="H26" s="199">
        <f t="shared" si="16"/>
        <v>2273</v>
      </c>
      <c r="I26" s="181">
        <f t="shared" si="13"/>
        <v>98875.5</v>
      </c>
      <c r="J26" s="20">
        <v>0.55000000000000004</v>
      </c>
      <c r="K26" s="181">
        <v>0</v>
      </c>
      <c r="L26" s="181">
        <f t="shared" si="14"/>
        <v>378537.50000000006</v>
      </c>
      <c r="M26" s="199">
        <f>+C26+F26+I26+K26+L26</f>
        <v>1379295</v>
      </c>
    </row>
    <row r="27" spans="1:13" ht="15.6" thickTop="1" thickBot="1" x14ac:dyDescent="0.35">
      <c r="A27" s="147">
        <f t="shared" si="7"/>
        <v>25</v>
      </c>
      <c r="B27" s="148">
        <v>105668</v>
      </c>
      <c r="C27" s="181">
        <f>+'Salario Base, Anualidades y CP'!B39</f>
        <v>748700</v>
      </c>
      <c r="D27" s="19">
        <v>10</v>
      </c>
      <c r="E27" s="192">
        <f>+'Salario Base, Anualidades y CP'!D39</f>
        <v>14525</v>
      </c>
      <c r="F27" s="181">
        <f t="shared" si="15"/>
        <v>145250</v>
      </c>
      <c r="G27" s="110">
        <v>44.5</v>
      </c>
      <c r="H27" s="199">
        <f t="shared" si="16"/>
        <v>2273</v>
      </c>
      <c r="I27" s="181">
        <f t="shared" si="13"/>
        <v>101148.5</v>
      </c>
      <c r="J27" s="20">
        <v>0.55000000000000004</v>
      </c>
      <c r="K27" s="181">
        <v>0</v>
      </c>
      <c r="L27" s="181">
        <f t="shared" si="14"/>
        <v>411785.00000000006</v>
      </c>
      <c r="M27" s="199">
        <f>+C27+F27+I27+K27+L27</f>
        <v>1406883.5</v>
      </c>
    </row>
    <row r="28" spans="1:13" s="47" customFormat="1" ht="15.6" thickTop="1" thickBot="1" x14ac:dyDescent="0.35">
      <c r="A28" s="147">
        <f t="shared" si="7"/>
        <v>26</v>
      </c>
      <c r="B28" s="148">
        <v>371906</v>
      </c>
      <c r="C28" s="182">
        <f>+'Salario Base, Anualidades y CP'!B43</f>
        <v>423750</v>
      </c>
      <c r="D28" s="54">
        <v>4</v>
      </c>
      <c r="E28" s="191">
        <f>+'Salario Base, Anualidades y CP'!D43</f>
        <v>8221</v>
      </c>
      <c r="F28" s="181">
        <f t="shared" si="15"/>
        <v>32884</v>
      </c>
      <c r="G28" s="52"/>
      <c r="H28" s="199"/>
      <c r="I28" s="182"/>
      <c r="J28" s="55"/>
      <c r="K28" s="182">
        <v>0</v>
      </c>
      <c r="L28" s="182">
        <f t="shared" si="14"/>
        <v>0</v>
      </c>
      <c r="M28" s="204">
        <f>+C28+F28+I28+K28+L28</f>
        <v>456634</v>
      </c>
    </row>
    <row r="29" spans="1:13" ht="15.6" thickTop="1" thickBot="1" x14ac:dyDescent="0.35">
      <c r="A29" s="147">
        <f t="shared" si="7"/>
        <v>27</v>
      </c>
      <c r="B29" s="148">
        <v>330008</v>
      </c>
      <c r="C29" s="181">
        <f>+'Salario Base, Anualidades y CP'!B38</f>
        <v>688250</v>
      </c>
      <c r="D29" s="19">
        <v>11</v>
      </c>
      <c r="E29" s="192">
        <f>+'Salario Base, Anualidades y CP'!D38</f>
        <v>13352</v>
      </c>
      <c r="F29" s="181">
        <f t="shared" si="15"/>
        <v>146872</v>
      </c>
      <c r="G29" s="110">
        <v>33.5</v>
      </c>
      <c r="H29" s="199">
        <f>H27</f>
        <v>2273</v>
      </c>
      <c r="I29" s="181">
        <f>+G29*H29</f>
        <v>76145.5</v>
      </c>
      <c r="J29" s="20">
        <v>0.55000000000000004</v>
      </c>
      <c r="K29" s="181">
        <v>0</v>
      </c>
      <c r="L29" s="181">
        <f t="shared" si="14"/>
        <v>378537.50000000006</v>
      </c>
      <c r="M29" s="199">
        <f>+C29+F29+I29+K29+L29</f>
        <v>1289805</v>
      </c>
    </row>
    <row r="30" spans="1:13" ht="15.6" thickTop="1" thickBot="1" x14ac:dyDescent="0.35">
      <c r="A30" s="147">
        <f t="shared" si="7"/>
        <v>28</v>
      </c>
      <c r="B30" s="148">
        <v>97542</v>
      </c>
      <c r="C30" s="181">
        <f>+'Salario Base, Anualidades y CP'!B32</f>
        <v>824200</v>
      </c>
      <c r="D30" s="27">
        <v>13</v>
      </c>
      <c r="E30" s="192">
        <f>+'Salario Base, Anualidades y CP'!D32</f>
        <v>15989</v>
      </c>
      <c r="F30" s="181">
        <f>+E30*D30</f>
        <v>207857</v>
      </c>
      <c r="G30" s="110">
        <v>37.5</v>
      </c>
      <c r="H30" s="199">
        <f>H29</f>
        <v>2273</v>
      </c>
      <c r="I30" s="181">
        <f t="shared" ref="I30:I35" si="17">+G30*H30</f>
        <v>85237.5</v>
      </c>
      <c r="J30" s="20">
        <v>0.65</v>
      </c>
      <c r="K30" s="181">
        <f>J30*C30</f>
        <v>535730</v>
      </c>
      <c r="L30" s="181">
        <v>0</v>
      </c>
      <c r="M30" s="199">
        <f>C30+F30+I30+K30</f>
        <v>1653024.5</v>
      </c>
    </row>
    <row r="31" spans="1:13" ht="15.6" thickTop="1" thickBot="1" x14ac:dyDescent="0.35">
      <c r="A31" s="147">
        <f t="shared" si="7"/>
        <v>29</v>
      </c>
      <c r="B31" s="148">
        <v>105672</v>
      </c>
      <c r="C31" s="181">
        <f>+'Salario Base, Anualidades y CP'!B28</f>
        <v>606400</v>
      </c>
      <c r="D31" s="19">
        <v>6</v>
      </c>
      <c r="E31" s="192">
        <f>+'Salario Base, Anualidades y CP'!D28</f>
        <v>11764</v>
      </c>
      <c r="F31" s="181">
        <f t="shared" ref="F31:F35" si="18">+E31*D31</f>
        <v>70584</v>
      </c>
      <c r="G31" s="110">
        <v>29</v>
      </c>
      <c r="H31" s="199">
        <f>H30</f>
        <v>2273</v>
      </c>
      <c r="I31" s="181">
        <f t="shared" si="17"/>
        <v>65917</v>
      </c>
      <c r="J31" s="20">
        <v>0.65</v>
      </c>
      <c r="K31" s="181">
        <f t="shared" ref="K31:K34" si="19">J31*C31</f>
        <v>394160</v>
      </c>
      <c r="L31" s="181">
        <f t="shared" ref="L31:L35" si="20">C31*J31</f>
        <v>394160</v>
      </c>
      <c r="M31" s="199">
        <f>SUM(C31,I31,F31,K31)</f>
        <v>1137061</v>
      </c>
    </row>
    <row r="32" spans="1:13" ht="15.6" thickTop="1" thickBot="1" x14ac:dyDescent="0.35">
      <c r="A32" s="147">
        <f t="shared" si="7"/>
        <v>30</v>
      </c>
      <c r="B32" s="148">
        <v>105561</v>
      </c>
      <c r="C32" s="181">
        <f>+'Salario Base, Anualidades y CP'!B27</f>
        <v>572650</v>
      </c>
      <c r="D32" s="19">
        <v>11</v>
      </c>
      <c r="E32" s="192">
        <f>+'Salario Base, Anualidades y CP'!D27</f>
        <v>11109</v>
      </c>
      <c r="F32" s="181">
        <f t="shared" si="18"/>
        <v>122199</v>
      </c>
      <c r="G32" s="110">
        <v>27.5</v>
      </c>
      <c r="H32" s="199">
        <f t="shared" ref="H32:H35" si="21">H31</f>
        <v>2273</v>
      </c>
      <c r="I32" s="181">
        <f t="shared" si="17"/>
        <v>62507.5</v>
      </c>
      <c r="J32" s="20">
        <v>0.3</v>
      </c>
      <c r="K32" s="181">
        <f t="shared" si="19"/>
        <v>171795</v>
      </c>
      <c r="L32" s="181">
        <f t="shared" si="20"/>
        <v>171795</v>
      </c>
      <c r="M32" s="199">
        <f t="shared" ref="M32:M34" si="22">C32+F32+I32+K32</f>
        <v>929151.5</v>
      </c>
    </row>
    <row r="33" spans="1:13" ht="15.6" thickTop="1" thickBot="1" x14ac:dyDescent="0.35">
      <c r="A33" s="147">
        <f t="shared" si="7"/>
        <v>31</v>
      </c>
      <c r="B33" s="148">
        <v>105681</v>
      </c>
      <c r="C33" s="181">
        <f>+'Salario Base, Anualidades y CP'!B26</f>
        <v>514800</v>
      </c>
      <c r="D33" s="19">
        <v>12</v>
      </c>
      <c r="E33" s="192">
        <f>+'Salario Base, Anualidades y CP'!D26</f>
        <v>9987</v>
      </c>
      <c r="F33" s="181">
        <f t="shared" si="18"/>
        <v>119844</v>
      </c>
      <c r="G33" s="110">
        <v>26</v>
      </c>
      <c r="H33" s="199">
        <f t="shared" si="21"/>
        <v>2273</v>
      </c>
      <c r="I33" s="181">
        <f t="shared" si="17"/>
        <v>59098</v>
      </c>
      <c r="J33" s="20">
        <v>0.3</v>
      </c>
      <c r="K33" s="181">
        <f t="shared" si="19"/>
        <v>154440</v>
      </c>
      <c r="L33" s="181">
        <f t="shared" si="20"/>
        <v>154440</v>
      </c>
      <c r="M33" s="199">
        <f t="shared" si="22"/>
        <v>848182</v>
      </c>
    </row>
    <row r="34" spans="1:13" s="29" customFormat="1" ht="15.6" thickTop="1" thickBot="1" x14ac:dyDescent="0.35">
      <c r="A34" s="147">
        <f t="shared" si="7"/>
        <v>32</v>
      </c>
      <c r="B34" s="148">
        <v>105671</v>
      </c>
      <c r="C34" s="181">
        <f>+'Salario Base, Anualidades y CP'!B28</f>
        <v>606400</v>
      </c>
      <c r="D34" s="27"/>
      <c r="E34" s="193">
        <f>+'Salario Base, Anualidades y CP'!D28</f>
        <v>11764</v>
      </c>
      <c r="F34" s="181">
        <f t="shared" si="18"/>
        <v>0</v>
      </c>
      <c r="G34" s="111"/>
      <c r="H34" s="199">
        <f t="shared" si="21"/>
        <v>2273</v>
      </c>
      <c r="I34" s="181">
        <f t="shared" si="17"/>
        <v>0</v>
      </c>
      <c r="J34" s="32">
        <v>0.65</v>
      </c>
      <c r="K34" s="181">
        <f t="shared" si="19"/>
        <v>394160</v>
      </c>
      <c r="L34" s="181">
        <f t="shared" si="20"/>
        <v>394160</v>
      </c>
      <c r="M34" s="199">
        <f t="shared" si="22"/>
        <v>1000560</v>
      </c>
    </row>
    <row r="35" spans="1:13" s="128" customFormat="1" ht="15.6" thickTop="1" thickBot="1" x14ac:dyDescent="0.35">
      <c r="A35" s="147">
        <f t="shared" si="7"/>
        <v>33</v>
      </c>
      <c r="B35" s="148">
        <v>371914</v>
      </c>
      <c r="C35" s="181">
        <f>+'Salario Base, Anualidades y CP'!B44</f>
        <v>351700</v>
      </c>
      <c r="D35" s="126">
        <v>17</v>
      </c>
      <c r="E35" s="193">
        <f>+'Salario Base, Anualidades y CP'!D44</f>
        <v>6859</v>
      </c>
      <c r="F35" s="181">
        <f t="shared" si="18"/>
        <v>116603</v>
      </c>
      <c r="G35" s="111"/>
      <c r="H35" s="199">
        <f t="shared" si="21"/>
        <v>2273</v>
      </c>
      <c r="I35" s="181">
        <f t="shared" si="17"/>
        <v>0</v>
      </c>
      <c r="J35" s="127">
        <v>0.3</v>
      </c>
      <c r="K35" s="181">
        <f>J35*C35</f>
        <v>105510</v>
      </c>
      <c r="L35" s="181">
        <f t="shared" si="20"/>
        <v>105510</v>
      </c>
      <c r="M35" s="199">
        <f>C35+F35+I35+K35</f>
        <v>573813</v>
      </c>
    </row>
    <row r="36" spans="1:13" s="29" customFormat="1" ht="15.6" thickTop="1" thickBot="1" x14ac:dyDescent="0.35">
      <c r="A36" s="147">
        <f t="shared" si="7"/>
        <v>34</v>
      </c>
      <c r="B36" s="148">
        <v>97545</v>
      </c>
      <c r="C36" s="181">
        <f>+'Salario Base, Anualidades y CP'!B45</f>
        <v>1302650</v>
      </c>
      <c r="D36" s="19">
        <v>34</v>
      </c>
      <c r="E36" s="193">
        <f>+'Salario Base, Anualidades y CP'!D45</f>
        <v>25271</v>
      </c>
      <c r="F36" s="181">
        <f>+D36*E36</f>
        <v>859214</v>
      </c>
      <c r="G36" s="110">
        <v>23</v>
      </c>
      <c r="H36" s="199">
        <f>H35</f>
        <v>2273</v>
      </c>
      <c r="I36" s="181">
        <f>+H36*G36</f>
        <v>52279</v>
      </c>
      <c r="J36" s="32">
        <v>0.65</v>
      </c>
      <c r="K36" s="181">
        <f>+J36*C36</f>
        <v>846722.5</v>
      </c>
      <c r="L36" s="181">
        <v>0</v>
      </c>
      <c r="M36" s="199">
        <f>+C36+F36+I36+K36+L36</f>
        <v>3060865.5</v>
      </c>
    </row>
    <row r="37" spans="1:13" ht="15.6" thickTop="1" thickBot="1" x14ac:dyDescent="0.35">
      <c r="A37" s="147">
        <f t="shared" si="7"/>
        <v>35</v>
      </c>
      <c r="B37" s="148">
        <v>97547</v>
      </c>
      <c r="C37" s="181">
        <f>'Salario Base, Anualidades y CP'!B9</f>
        <v>343200</v>
      </c>
      <c r="D37" s="19">
        <v>20</v>
      </c>
      <c r="E37" s="193">
        <f>'Salario Base, Anualidades y CP'!D9</f>
        <v>6859</v>
      </c>
      <c r="F37" s="186">
        <f t="shared" ref="F37" si="23">E37*D37</f>
        <v>137180</v>
      </c>
      <c r="G37" s="150">
        <v>0</v>
      </c>
      <c r="H37" s="199">
        <f t="shared" ref="H37:H91" si="24">H36</f>
        <v>2273</v>
      </c>
      <c r="I37" s="182">
        <f t="shared" ref="I37" si="25">+G37*H37</f>
        <v>0</v>
      </c>
      <c r="J37" s="8">
        <v>0</v>
      </c>
      <c r="K37" s="181">
        <v>0</v>
      </c>
      <c r="L37" s="181">
        <v>0</v>
      </c>
      <c r="M37" s="203">
        <f t="shared" ref="M37" si="26">C37+F37+I37+L37</f>
        <v>480380</v>
      </c>
    </row>
    <row r="38" spans="1:13" s="12" customFormat="1" ht="15.6" thickTop="1" thickBot="1" x14ac:dyDescent="0.35">
      <c r="A38" s="147">
        <f t="shared" si="7"/>
        <v>36</v>
      </c>
      <c r="B38" s="148">
        <v>99325</v>
      </c>
      <c r="C38" s="181">
        <f>'Salario Base, Anualidades y CP'!B33</f>
        <v>824200</v>
      </c>
      <c r="D38" s="19">
        <v>27</v>
      </c>
      <c r="E38" s="192">
        <f>'Salario Base, Anualidades y CP'!D33</f>
        <v>15989</v>
      </c>
      <c r="F38" s="181">
        <f t="shared" ref="F38:F43" si="27">+D38*E38</f>
        <v>431703</v>
      </c>
      <c r="G38" s="8">
        <v>79</v>
      </c>
      <c r="H38" s="199">
        <f t="shared" si="24"/>
        <v>2273</v>
      </c>
      <c r="I38" s="181">
        <f>+G38*H38</f>
        <v>179567</v>
      </c>
      <c r="J38" s="20">
        <v>0.55000000000000004</v>
      </c>
      <c r="K38" s="181">
        <v>0</v>
      </c>
      <c r="L38" s="181">
        <f>+J38*C38</f>
        <v>453310.00000000006</v>
      </c>
      <c r="M38" s="199">
        <f>+C38+F38+I38+K38+L38</f>
        <v>1888780</v>
      </c>
    </row>
    <row r="39" spans="1:13" s="12" customFormat="1" ht="15.6" thickTop="1" thickBot="1" x14ac:dyDescent="0.35">
      <c r="A39" s="147">
        <f t="shared" si="7"/>
        <v>37</v>
      </c>
      <c r="B39" s="148">
        <v>26538</v>
      </c>
      <c r="C39" s="181">
        <f>+'Salario Base, Anualidades y CP'!B37</f>
        <v>606400</v>
      </c>
      <c r="D39" s="19">
        <v>11</v>
      </c>
      <c r="E39" s="192">
        <f>+'Salario Base, Anualidades y CP'!D37</f>
        <v>11764</v>
      </c>
      <c r="F39" s="181">
        <f t="shared" si="27"/>
        <v>129404</v>
      </c>
      <c r="G39" s="8">
        <v>19</v>
      </c>
      <c r="H39" s="199">
        <f t="shared" si="24"/>
        <v>2273</v>
      </c>
      <c r="I39" s="181">
        <f>+G39*H39</f>
        <v>43187</v>
      </c>
      <c r="J39" s="45">
        <v>0.55000000000000004</v>
      </c>
      <c r="K39" s="181">
        <v>0</v>
      </c>
      <c r="L39" s="181">
        <f>+J39*C39</f>
        <v>333520</v>
      </c>
      <c r="M39" s="199">
        <f>+C39+F39+I39+K39+L39</f>
        <v>1112511</v>
      </c>
    </row>
    <row r="40" spans="1:13" ht="15.6" thickTop="1" thickBot="1" x14ac:dyDescent="0.35">
      <c r="A40" s="147">
        <f t="shared" si="7"/>
        <v>38</v>
      </c>
      <c r="B40" s="148">
        <v>1528</v>
      </c>
      <c r="C40" s="181">
        <f>+'Salario Base, Anualidades y CP'!B24</f>
        <v>293050</v>
      </c>
      <c r="D40" s="19">
        <v>23</v>
      </c>
      <c r="E40" s="192">
        <f>+'Salario Base, Anualidades y CP'!D24</f>
        <v>6859</v>
      </c>
      <c r="F40" s="181">
        <f t="shared" si="27"/>
        <v>157757</v>
      </c>
      <c r="G40" s="8">
        <v>0</v>
      </c>
      <c r="H40" s="199">
        <f t="shared" si="24"/>
        <v>2273</v>
      </c>
      <c r="I40" s="181">
        <f>+G40*H40</f>
        <v>0</v>
      </c>
      <c r="J40" s="8">
        <v>0</v>
      </c>
      <c r="K40" s="181">
        <v>0</v>
      </c>
      <c r="L40" s="181">
        <v>0</v>
      </c>
      <c r="M40" s="199">
        <f>+C40+F40+I40+K40+L40</f>
        <v>450807</v>
      </c>
    </row>
    <row r="41" spans="1:13" s="128" customFormat="1" ht="15.6" thickTop="1" thickBot="1" x14ac:dyDescent="0.35">
      <c r="A41" s="147">
        <f t="shared" si="7"/>
        <v>39</v>
      </c>
      <c r="B41" s="148">
        <v>373710</v>
      </c>
      <c r="C41" s="181">
        <f>+'Salario Base, Anualidades y CP'!B43</f>
        <v>423750</v>
      </c>
      <c r="D41" s="27">
        <v>8</v>
      </c>
      <c r="E41" s="193">
        <f>+'Salario Base, Anualidades y CP'!D43</f>
        <v>8221</v>
      </c>
      <c r="F41" s="181">
        <f t="shared" si="27"/>
        <v>65768</v>
      </c>
      <c r="G41" s="28"/>
      <c r="H41" s="199">
        <f t="shared" si="24"/>
        <v>2273</v>
      </c>
      <c r="I41" s="181"/>
      <c r="J41" s="28">
        <v>0</v>
      </c>
      <c r="K41" s="181"/>
      <c r="L41" s="181"/>
      <c r="M41" s="199">
        <f>C41+F41</f>
        <v>489518</v>
      </c>
    </row>
    <row r="42" spans="1:13" ht="15" thickTop="1" x14ac:dyDescent="0.3">
      <c r="A42" s="178">
        <f t="shared" si="7"/>
        <v>40</v>
      </c>
      <c r="B42" s="176">
        <v>330004</v>
      </c>
      <c r="C42" s="181">
        <f>+'Salario Base, Anualidades y CP'!B15</f>
        <v>1464000</v>
      </c>
      <c r="D42" s="19">
        <v>9</v>
      </c>
      <c r="E42" s="192">
        <f>'Salario Base, Anualidades y CP'!D15</f>
        <v>28402</v>
      </c>
      <c r="F42" s="181">
        <f t="shared" si="27"/>
        <v>255618</v>
      </c>
      <c r="G42" s="8">
        <v>53.5</v>
      </c>
      <c r="H42" s="199">
        <f t="shared" si="24"/>
        <v>2273</v>
      </c>
      <c r="I42" s="195">
        <f>+G42*H42</f>
        <v>121605.5</v>
      </c>
      <c r="J42" s="167">
        <v>0.55000000000000004</v>
      </c>
      <c r="K42" s="195"/>
      <c r="L42" s="195">
        <f>C42*J42</f>
        <v>805200.00000000012</v>
      </c>
      <c r="M42" s="201">
        <f>+C42+F42+I42+K42+L42</f>
        <v>2646423.5</v>
      </c>
    </row>
    <row r="43" spans="1:13" ht="14.4" x14ac:dyDescent="0.3">
      <c r="A43" s="178">
        <f t="shared" si="7"/>
        <v>41</v>
      </c>
      <c r="B43" s="177">
        <v>105559</v>
      </c>
      <c r="C43" s="181">
        <f>+'Salario Base, Anualidades y CP'!B27</f>
        <v>572650</v>
      </c>
      <c r="D43" s="19">
        <v>11</v>
      </c>
      <c r="E43" s="192">
        <f>+'Salario Base, Anualidades y CP'!D27</f>
        <v>11109</v>
      </c>
      <c r="F43" s="181">
        <f t="shared" si="27"/>
        <v>122199</v>
      </c>
      <c r="G43" s="8">
        <v>33</v>
      </c>
      <c r="H43" s="199">
        <f t="shared" si="24"/>
        <v>2273</v>
      </c>
      <c r="I43" s="181">
        <f>+G43*H43</f>
        <v>75009</v>
      </c>
      <c r="J43" s="20">
        <v>0.45</v>
      </c>
      <c r="K43" s="181">
        <f>+J43*C43</f>
        <v>257692.5</v>
      </c>
      <c r="L43" s="181">
        <v>0</v>
      </c>
      <c r="M43" s="199">
        <f>+C43+F43+I43+K43+L43</f>
        <v>1027550.5</v>
      </c>
    </row>
    <row r="44" spans="1:13" s="128" customFormat="1" ht="15" thickBot="1" x14ac:dyDescent="0.35">
      <c r="A44" s="178">
        <f t="shared" ref="A44:A64" si="28">+A43+1</f>
        <v>42</v>
      </c>
      <c r="B44" s="177">
        <v>373712</v>
      </c>
      <c r="C44" s="181">
        <f>'Salario Base, Anualidades y CP'!B43</f>
        <v>423750</v>
      </c>
      <c r="D44" s="126">
        <v>0</v>
      </c>
      <c r="E44" s="196">
        <f>+'Salario Base, Anualidades y CP'!D43</f>
        <v>8221</v>
      </c>
      <c r="F44" s="181">
        <f t="shared" ref="F44" si="29">+D44*E44</f>
        <v>0</v>
      </c>
      <c r="G44" s="111">
        <v>0</v>
      </c>
      <c r="H44" s="199">
        <f t="shared" si="24"/>
        <v>2273</v>
      </c>
      <c r="I44" s="181">
        <f t="shared" ref="I44" si="30">+G44*H44</f>
        <v>0</v>
      </c>
      <c r="J44" s="111">
        <v>0</v>
      </c>
      <c r="K44" s="181">
        <v>0</v>
      </c>
      <c r="L44" s="181">
        <v>0</v>
      </c>
      <c r="M44" s="199">
        <f>C44+F44+I44+L44</f>
        <v>423750</v>
      </c>
    </row>
    <row r="45" spans="1:13" s="29" customFormat="1" ht="15.6" thickTop="1" thickBot="1" x14ac:dyDescent="0.35">
      <c r="A45" s="147">
        <f t="shared" si="28"/>
        <v>43</v>
      </c>
      <c r="B45" s="148">
        <v>105680</v>
      </c>
      <c r="C45" s="181">
        <f>+'Salario Base, Anualidades y CP'!B28</f>
        <v>606400</v>
      </c>
      <c r="D45" s="126">
        <v>7</v>
      </c>
      <c r="E45" s="193">
        <f>+'Salario Base, Anualidades y CP'!D28</f>
        <v>11764</v>
      </c>
      <c r="F45" s="181">
        <f>+E45*D45</f>
        <v>82348</v>
      </c>
      <c r="G45" s="111">
        <v>46.5</v>
      </c>
      <c r="H45" s="199">
        <f t="shared" si="24"/>
        <v>2273</v>
      </c>
      <c r="I45" s="181">
        <f t="shared" ref="I45:I52" si="31">+G45*H45</f>
        <v>105694.5</v>
      </c>
      <c r="J45" s="127">
        <v>0.55000000000000004</v>
      </c>
      <c r="K45" s="181"/>
      <c r="L45" s="181">
        <f>C45*J45</f>
        <v>333520</v>
      </c>
      <c r="M45" s="199">
        <f>C45+F45+I45+L45</f>
        <v>1127962.5</v>
      </c>
    </row>
    <row r="46" spans="1:13" s="128" customFormat="1" ht="15.6" thickTop="1" thickBot="1" x14ac:dyDescent="0.35">
      <c r="A46" s="147">
        <f t="shared" si="28"/>
        <v>44</v>
      </c>
      <c r="B46" s="148">
        <v>373713</v>
      </c>
      <c r="C46" s="181">
        <f>'Salario Base, Anualidades y CP'!B30</f>
        <v>748700</v>
      </c>
      <c r="D46" s="126">
        <v>11</v>
      </c>
      <c r="E46" s="193">
        <f>+'Salario Base, Anualidades y CP'!D30</f>
        <v>14525</v>
      </c>
      <c r="F46" s="181">
        <f>+E46*D46</f>
        <v>159775</v>
      </c>
      <c r="G46" s="111">
        <v>37</v>
      </c>
      <c r="H46" s="199">
        <f t="shared" si="24"/>
        <v>2273</v>
      </c>
      <c r="I46" s="181">
        <f t="shared" si="31"/>
        <v>84101</v>
      </c>
      <c r="J46" s="127">
        <v>0.55000000000000004</v>
      </c>
      <c r="K46" s="181"/>
      <c r="L46" s="181">
        <f>C46*J46</f>
        <v>411785.00000000006</v>
      </c>
      <c r="M46" s="199">
        <f>C46+F46+I46+K46</f>
        <v>992576</v>
      </c>
    </row>
    <row r="47" spans="1:13" s="128" customFormat="1" ht="15.6" thickTop="1" thickBot="1" x14ac:dyDescent="0.35">
      <c r="A47" s="147">
        <f t="shared" si="28"/>
        <v>45</v>
      </c>
      <c r="B47" s="148">
        <v>373714</v>
      </c>
      <c r="C47" s="181">
        <f>+'Salario Base, Anualidades y CP'!B26</f>
        <v>514800</v>
      </c>
      <c r="D47" s="126">
        <v>4</v>
      </c>
      <c r="E47" s="193">
        <f>+'Salario Base, Anualidades y CP'!D26</f>
        <v>9987</v>
      </c>
      <c r="F47" s="181">
        <f>+E47*D47</f>
        <v>39948</v>
      </c>
      <c r="G47" s="111">
        <v>20</v>
      </c>
      <c r="H47" s="199">
        <f t="shared" si="24"/>
        <v>2273</v>
      </c>
      <c r="I47" s="181">
        <f t="shared" si="31"/>
        <v>45460</v>
      </c>
      <c r="J47" s="127">
        <v>0.55000000000000004</v>
      </c>
      <c r="K47" s="181"/>
      <c r="L47" s="181">
        <f>C47*J47</f>
        <v>283140</v>
      </c>
      <c r="M47" s="199">
        <f>C47+F47+I47+L47</f>
        <v>883348</v>
      </c>
    </row>
    <row r="48" spans="1:13" s="128" customFormat="1" ht="15.6" thickTop="1" thickBot="1" x14ac:dyDescent="0.35">
      <c r="A48" s="147">
        <f t="shared" si="28"/>
        <v>46</v>
      </c>
      <c r="B48" s="148">
        <v>373715</v>
      </c>
      <c r="C48" s="181">
        <f>+'Salario Base, Anualidades y CP'!B26</f>
        <v>514800</v>
      </c>
      <c r="D48" s="126">
        <v>7</v>
      </c>
      <c r="E48" s="193">
        <f>+'Salario Base, Anualidades y CP'!D26</f>
        <v>9987</v>
      </c>
      <c r="F48" s="181">
        <f>+E48*D48</f>
        <v>69909</v>
      </c>
      <c r="G48" s="111">
        <v>21</v>
      </c>
      <c r="H48" s="199">
        <f t="shared" si="24"/>
        <v>2273</v>
      </c>
      <c r="I48" s="181">
        <f t="shared" si="31"/>
        <v>47733</v>
      </c>
      <c r="J48" s="127">
        <v>0.2</v>
      </c>
      <c r="K48" s="181">
        <f>J48*C48</f>
        <v>102960</v>
      </c>
      <c r="L48" s="181">
        <f>C48*J48</f>
        <v>102960</v>
      </c>
      <c r="M48" s="199">
        <f t="shared" ref="M48" si="32">C48+F48+I48+L48</f>
        <v>735402</v>
      </c>
    </row>
    <row r="49" spans="1:13" ht="15.6" thickTop="1" thickBot="1" x14ac:dyDescent="0.35">
      <c r="A49" s="147">
        <f t="shared" si="28"/>
        <v>47</v>
      </c>
      <c r="B49" s="148">
        <v>97548</v>
      </c>
      <c r="C49" s="182">
        <f>+'Salario Base, Anualidades y CP'!B23</f>
        <v>1318850</v>
      </c>
      <c r="D49" s="54">
        <v>18</v>
      </c>
      <c r="E49" s="191">
        <f>+'Salario Base, Anualidades y CP'!D23</f>
        <v>25586</v>
      </c>
      <c r="F49" s="182">
        <f>+D49*E49</f>
        <v>460548</v>
      </c>
      <c r="G49" s="125">
        <v>19</v>
      </c>
      <c r="H49" s="199">
        <f t="shared" si="24"/>
        <v>2273</v>
      </c>
      <c r="I49" s="182">
        <f t="shared" si="31"/>
        <v>43187</v>
      </c>
      <c r="J49" s="55">
        <v>0.65</v>
      </c>
      <c r="K49" s="182">
        <f>+J49*C49</f>
        <v>857252.5</v>
      </c>
      <c r="L49" s="182">
        <v>0</v>
      </c>
      <c r="M49" s="204">
        <f>+C49+F49+K49+L49+I49</f>
        <v>2679837.5</v>
      </c>
    </row>
    <row r="50" spans="1:13" s="12" customFormat="1" ht="15.6" thickTop="1" thickBot="1" x14ac:dyDescent="0.35">
      <c r="A50" s="147">
        <f t="shared" si="28"/>
        <v>48</v>
      </c>
      <c r="B50" s="148">
        <v>330009</v>
      </c>
      <c r="C50" s="181">
        <f>'Salario Base, Anualidades y CP'!B37</f>
        <v>606400</v>
      </c>
      <c r="D50" s="19">
        <v>0</v>
      </c>
      <c r="E50" s="192">
        <f>'Salario Base, Anualidades y CP'!D37</f>
        <v>11764</v>
      </c>
      <c r="F50" s="181">
        <f>+D50*E50</f>
        <v>0</v>
      </c>
      <c r="G50" s="110"/>
      <c r="H50" s="199">
        <f t="shared" si="24"/>
        <v>2273</v>
      </c>
      <c r="I50" s="181">
        <f t="shared" si="31"/>
        <v>0</v>
      </c>
      <c r="J50" s="20">
        <v>0.55000000000000004</v>
      </c>
      <c r="K50" s="181">
        <v>0</v>
      </c>
      <c r="L50" s="181">
        <f>+J50*C50</f>
        <v>333520</v>
      </c>
      <c r="M50" s="199">
        <f>+C50+F50+I50+K50+L50</f>
        <v>939920</v>
      </c>
    </row>
    <row r="51" spans="1:13" s="29" customFormat="1" ht="15.6" thickTop="1" thickBot="1" x14ac:dyDescent="0.35">
      <c r="A51" s="147">
        <f t="shared" si="28"/>
        <v>49</v>
      </c>
      <c r="B51" s="148">
        <v>19904</v>
      </c>
      <c r="C51" s="181">
        <f>+'Salario Base, Anualidades y CP'!B5</f>
        <v>603100</v>
      </c>
      <c r="D51" s="27">
        <v>0</v>
      </c>
      <c r="E51" s="193">
        <f>'Salario Base, Anualidades y CP'!D5</f>
        <v>11700</v>
      </c>
      <c r="F51" s="181">
        <f>+E51*D51</f>
        <v>0</v>
      </c>
      <c r="G51" s="111">
        <v>21</v>
      </c>
      <c r="H51" s="199">
        <f t="shared" si="24"/>
        <v>2273</v>
      </c>
      <c r="I51" s="200">
        <f t="shared" si="31"/>
        <v>47733</v>
      </c>
      <c r="J51" s="32">
        <v>0.55000000000000004</v>
      </c>
      <c r="K51" s="181">
        <v>0</v>
      </c>
      <c r="L51" s="181">
        <f>+C51*J51</f>
        <v>331705</v>
      </c>
      <c r="M51" s="199">
        <f>C51+F51+I51+L51</f>
        <v>982538</v>
      </c>
    </row>
    <row r="52" spans="1:13" s="12" customFormat="1" ht="15.6" thickTop="1" thickBot="1" x14ac:dyDescent="0.35">
      <c r="A52" s="147">
        <f t="shared" si="28"/>
        <v>50</v>
      </c>
      <c r="B52" s="148">
        <v>105566</v>
      </c>
      <c r="C52" s="181">
        <f>+'Salario Base, Anualidades y CP'!B37</f>
        <v>606400</v>
      </c>
      <c r="D52" s="27"/>
      <c r="E52" s="193">
        <f>+'Salario Base, Anualidades y CP'!D37</f>
        <v>11764</v>
      </c>
      <c r="F52" s="181">
        <f t="shared" ref="F52:F62" si="33">+D52*E52</f>
        <v>0</v>
      </c>
      <c r="G52" s="28"/>
      <c r="H52" s="199">
        <f t="shared" si="24"/>
        <v>2273</v>
      </c>
      <c r="I52" s="181">
        <f t="shared" si="31"/>
        <v>0</v>
      </c>
      <c r="J52" s="32"/>
      <c r="K52" s="181">
        <v>0</v>
      </c>
      <c r="L52" s="181">
        <f>+J52*C52</f>
        <v>0</v>
      </c>
      <c r="M52" s="199">
        <f t="shared" ref="M52:M57" si="34">+C52+F52+I52+K52+L52</f>
        <v>606400</v>
      </c>
    </row>
    <row r="53" spans="1:13" s="29" customFormat="1" ht="15.6" thickTop="1" thickBot="1" x14ac:dyDescent="0.35">
      <c r="A53" s="147">
        <f t="shared" si="28"/>
        <v>51</v>
      </c>
      <c r="B53" s="148">
        <v>371909</v>
      </c>
      <c r="C53" s="181">
        <f>+'Salario Base, Anualidades y CP'!B43</f>
        <v>423750</v>
      </c>
      <c r="D53" s="27">
        <v>1</v>
      </c>
      <c r="E53" s="193">
        <f>+'Salario Base, Anualidades y CP'!D43</f>
        <v>8221</v>
      </c>
      <c r="F53" s="181">
        <f t="shared" si="33"/>
        <v>8221</v>
      </c>
      <c r="G53" s="28"/>
      <c r="H53" s="199">
        <f t="shared" si="24"/>
        <v>2273</v>
      </c>
      <c r="I53" s="181"/>
      <c r="J53" s="32"/>
      <c r="K53" s="181">
        <v>0</v>
      </c>
      <c r="L53" s="181">
        <f>+J53*C53</f>
        <v>0</v>
      </c>
      <c r="M53" s="199">
        <f t="shared" si="34"/>
        <v>431971</v>
      </c>
    </row>
    <row r="54" spans="1:13" ht="15.6" thickTop="1" thickBot="1" x14ac:dyDescent="0.35">
      <c r="A54" s="147">
        <f t="shared" si="28"/>
        <v>52</v>
      </c>
      <c r="B54" s="148">
        <v>330007</v>
      </c>
      <c r="C54" s="182">
        <f>+'Salario Base, Anualidades y CP'!B33</f>
        <v>824200</v>
      </c>
      <c r="D54" s="54">
        <v>36</v>
      </c>
      <c r="E54" s="191">
        <f>+'Salario Base, Anualidades y CP'!D33</f>
        <v>15989</v>
      </c>
      <c r="F54" s="182">
        <f t="shared" si="33"/>
        <v>575604</v>
      </c>
      <c r="G54" s="125">
        <v>99.5</v>
      </c>
      <c r="H54" s="199">
        <f t="shared" si="24"/>
        <v>2273</v>
      </c>
      <c r="I54" s="182">
        <f>+G54*H54</f>
        <v>226163.5</v>
      </c>
      <c r="J54" s="55">
        <v>0.55000000000000004</v>
      </c>
      <c r="K54" s="182">
        <v>0</v>
      </c>
      <c r="L54" s="182">
        <f>+J54*C54</f>
        <v>453310.00000000006</v>
      </c>
      <c r="M54" s="199">
        <f t="shared" si="34"/>
        <v>2079277.5</v>
      </c>
    </row>
    <row r="55" spans="1:13" s="12" customFormat="1" ht="15.6" thickTop="1" thickBot="1" x14ac:dyDescent="0.35">
      <c r="A55" s="147">
        <f t="shared" si="28"/>
        <v>53</v>
      </c>
      <c r="B55" s="148">
        <v>12322</v>
      </c>
      <c r="C55" s="182">
        <f>+'Salario Base, Anualidades y CP'!B39</f>
        <v>748700</v>
      </c>
      <c r="D55" s="54">
        <v>30</v>
      </c>
      <c r="E55" s="191">
        <f>+'Salario Base, Anualidades y CP'!D39</f>
        <v>14525</v>
      </c>
      <c r="F55" s="182">
        <f t="shared" si="33"/>
        <v>435750</v>
      </c>
      <c r="G55" s="125">
        <v>125</v>
      </c>
      <c r="H55" s="199">
        <f t="shared" si="24"/>
        <v>2273</v>
      </c>
      <c r="I55" s="182">
        <f>+G55*H55</f>
        <v>284125</v>
      </c>
      <c r="J55" s="55">
        <v>0.55000000000000004</v>
      </c>
      <c r="K55" s="182">
        <v>0</v>
      </c>
      <c r="L55" s="182">
        <f>+J55*C55</f>
        <v>411785.00000000006</v>
      </c>
      <c r="M55" s="199">
        <f t="shared" si="34"/>
        <v>1880360</v>
      </c>
    </row>
    <row r="56" spans="1:13" s="29" customFormat="1" ht="15.6" thickTop="1" thickBot="1" x14ac:dyDescent="0.35">
      <c r="A56" s="147">
        <f t="shared" si="28"/>
        <v>54</v>
      </c>
      <c r="B56" s="148">
        <v>629</v>
      </c>
      <c r="C56" s="182">
        <f>'Salario Base, Anualidades y CP'!B38</f>
        <v>688250</v>
      </c>
      <c r="D56" s="54">
        <v>7</v>
      </c>
      <c r="E56" s="191">
        <f>+'Salario Base, Anualidades y CP'!D38</f>
        <v>13352</v>
      </c>
      <c r="F56" s="182">
        <f t="shared" si="33"/>
        <v>93464</v>
      </c>
      <c r="G56" s="125">
        <v>34</v>
      </c>
      <c r="H56" s="199">
        <f t="shared" si="24"/>
        <v>2273</v>
      </c>
      <c r="I56" s="182">
        <f>+G56*H56</f>
        <v>77282</v>
      </c>
      <c r="J56" s="55">
        <v>0.55000000000000004</v>
      </c>
      <c r="K56" s="182">
        <v>0</v>
      </c>
      <c r="L56" s="182">
        <f>+J56*C56</f>
        <v>378537.50000000006</v>
      </c>
      <c r="M56" s="204">
        <f t="shared" si="34"/>
        <v>1237533.5</v>
      </c>
    </row>
    <row r="57" spans="1:13" ht="13.5" customHeight="1" thickTop="1" thickBot="1" x14ac:dyDescent="0.35">
      <c r="A57" s="147">
        <f t="shared" si="28"/>
        <v>55</v>
      </c>
      <c r="B57" s="148">
        <v>105570</v>
      </c>
      <c r="C57" s="181">
        <f>+'Salario Base, Anualidades y CP'!B26</f>
        <v>514800</v>
      </c>
      <c r="D57" s="19">
        <v>11</v>
      </c>
      <c r="E57" s="192">
        <f>+'Salario Base, Anualidades y CP'!D36</f>
        <v>9987</v>
      </c>
      <c r="F57" s="181">
        <f t="shared" si="33"/>
        <v>109857</v>
      </c>
      <c r="G57" s="110">
        <v>17</v>
      </c>
      <c r="H57" s="199">
        <f t="shared" si="24"/>
        <v>2273</v>
      </c>
      <c r="I57" s="181">
        <f>+G57*H57</f>
        <v>38641</v>
      </c>
      <c r="J57" s="45">
        <v>0.55000000000000004</v>
      </c>
      <c r="K57" s="181">
        <v>0</v>
      </c>
      <c r="L57" s="181">
        <f>+C57*J57</f>
        <v>283140</v>
      </c>
      <c r="M57" s="199">
        <f t="shared" si="34"/>
        <v>946438</v>
      </c>
    </row>
    <row r="58" spans="1:13" s="128" customFormat="1" ht="15.6" thickTop="1" thickBot="1" x14ac:dyDescent="0.35">
      <c r="A58" s="147">
        <f t="shared" si="28"/>
        <v>56</v>
      </c>
      <c r="B58" s="148">
        <v>373711</v>
      </c>
      <c r="C58" s="181">
        <f>'Salario Base, Anualidades y CP'!B43</f>
        <v>423750</v>
      </c>
      <c r="D58" s="126">
        <v>6</v>
      </c>
      <c r="E58" s="196">
        <f>'Salario Base, Anualidades y CP'!D43</f>
        <v>8221</v>
      </c>
      <c r="F58" s="181">
        <f t="shared" si="33"/>
        <v>49326</v>
      </c>
      <c r="G58" s="111"/>
      <c r="H58" s="199">
        <f t="shared" si="24"/>
        <v>2273</v>
      </c>
      <c r="I58" s="181"/>
      <c r="J58" s="161"/>
      <c r="K58" s="181"/>
      <c r="L58" s="181"/>
      <c r="M58" s="199">
        <f>C58+F58</f>
        <v>473076</v>
      </c>
    </row>
    <row r="59" spans="1:13" s="29" customFormat="1" ht="15.6" thickTop="1" thickBot="1" x14ac:dyDescent="0.35">
      <c r="A59" s="147">
        <f t="shared" si="28"/>
        <v>57</v>
      </c>
      <c r="B59" s="148">
        <v>99751</v>
      </c>
      <c r="C59" s="181">
        <f>+'Salario Base, Anualidades y CP'!B33</f>
        <v>824200</v>
      </c>
      <c r="D59" s="19"/>
      <c r="E59" s="192">
        <f>+'Salario Base, Anualidades y CP'!D33</f>
        <v>15989</v>
      </c>
      <c r="F59" s="181">
        <f t="shared" si="33"/>
        <v>0</v>
      </c>
      <c r="G59" s="8">
        <v>0</v>
      </c>
      <c r="H59" s="199">
        <f t="shared" si="24"/>
        <v>2273</v>
      </c>
      <c r="I59" s="181">
        <f>+G59*H59</f>
        <v>0</v>
      </c>
      <c r="J59" s="20">
        <v>0.55000000000000004</v>
      </c>
      <c r="K59" s="181">
        <v>0</v>
      </c>
      <c r="L59" s="181">
        <f>+J59*C59</f>
        <v>453310.00000000006</v>
      </c>
      <c r="M59" s="199">
        <f>+C59+F59+I59+K59+L59</f>
        <v>1277510</v>
      </c>
    </row>
    <row r="60" spans="1:13" s="29" customFormat="1" ht="15.6" thickTop="1" thickBot="1" x14ac:dyDescent="0.35">
      <c r="A60" s="147">
        <f t="shared" si="28"/>
        <v>58</v>
      </c>
      <c r="B60" s="148">
        <v>357803</v>
      </c>
      <c r="C60" s="181">
        <f>+'Salario Base, Anualidades y CP'!B39</f>
        <v>748700</v>
      </c>
      <c r="D60" s="27">
        <v>37</v>
      </c>
      <c r="E60" s="193">
        <f>+'Salario Base, Anualidades y CP'!D39</f>
        <v>14525</v>
      </c>
      <c r="F60" s="181">
        <f t="shared" si="33"/>
        <v>537425</v>
      </c>
      <c r="G60" s="28">
        <v>44</v>
      </c>
      <c r="H60" s="199">
        <f t="shared" si="24"/>
        <v>2273</v>
      </c>
      <c r="I60" s="181">
        <f>+G60*H60</f>
        <v>100012</v>
      </c>
      <c r="J60" s="31">
        <v>0.55000000000000004</v>
      </c>
      <c r="K60" s="181">
        <v>0</v>
      </c>
      <c r="L60" s="181">
        <f>+J60*C60</f>
        <v>411785.00000000006</v>
      </c>
      <c r="M60" s="199">
        <f>+C60+F60+I60+K60+L60</f>
        <v>1797922</v>
      </c>
    </row>
    <row r="61" spans="1:13" s="12" customFormat="1" ht="15.6" thickTop="1" thickBot="1" x14ac:dyDescent="0.35">
      <c r="A61" s="147">
        <f t="shared" si="28"/>
        <v>59</v>
      </c>
      <c r="B61" s="148">
        <v>105565</v>
      </c>
      <c r="C61" s="182">
        <f>+'Salario Base, Anualidades y CP'!B38</f>
        <v>688250</v>
      </c>
      <c r="D61" s="54">
        <v>7</v>
      </c>
      <c r="E61" s="191">
        <f>+'Salario Base, Anualidades y CP'!D38</f>
        <v>13352</v>
      </c>
      <c r="F61" s="182">
        <f t="shared" si="33"/>
        <v>93464</v>
      </c>
      <c r="G61" s="125">
        <v>19</v>
      </c>
      <c r="H61" s="199">
        <f t="shared" si="24"/>
        <v>2273</v>
      </c>
      <c r="I61" s="182">
        <f>+G61*H61</f>
        <v>43187</v>
      </c>
      <c r="J61" s="55">
        <v>0.55000000000000004</v>
      </c>
      <c r="K61" s="181">
        <v>0</v>
      </c>
      <c r="L61" s="182">
        <f>+J61*C61</f>
        <v>378537.50000000006</v>
      </c>
      <c r="M61" s="199">
        <f>+C61+F61+I61+K61+L61</f>
        <v>1203438.5</v>
      </c>
    </row>
    <row r="62" spans="1:13" s="12" customFormat="1" ht="15.6" thickTop="1" thickBot="1" x14ac:dyDescent="0.35">
      <c r="A62" s="147">
        <f t="shared" si="28"/>
        <v>60</v>
      </c>
      <c r="B62" s="148">
        <v>97214</v>
      </c>
      <c r="C62" s="181">
        <f>+'Salario Base, Anualidades y CP'!B38</f>
        <v>688250</v>
      </c>
      <c r="D62" s="74">
        <v>14</v>
      </c>
      <c r="E62" s="198">
        <f>+'Salario Base, Anualidades y CP'!D38</f>
        <v>13352</v>
      </c>
      <c r="F62" s="186">
        <f t="shared" si="33"/>
        <v>186928</v>
      </c>
      <c r="G62" s="75">
        <v>20</v>
      </c>
      <c r="H62" s="199">
        <f t="shared" si="24"/>
        <v>2273</v>
      </c>
      <c r="I62" s="186">
        <f>+G62*H62</f>
        <v>45460</v>
      </c>
      <c r="J62" s="76">
        <v>0.55000000000000004</v>
      </c>
      <c r="K62" s="181">
        <v>0</v>
      </c>
      <c r="L62" s="186">
        <f>+J62*C62</f>
        <v>378537.50000000006</v>
      </c>
      <c r="M62" s="199">
        <f>+C62+F62+I62+K62+L62</f>
        <v>1299175.5</v>
      </c>
    </row>
    <row r="63" spans="1:13" s="47" customFormat="1" ht="15.6" thickTop="1" thickBot="1" x14ac:dyDescent="0.35">
      <c r="A63" s="147">
        <f t="shared" si="28"/>
        <v>61</v>
      </c>
      <c r="B63" s="148">
        <v>12285</v>
      </c>
      <c r="C63" s="182">
        <f>+'Salario Base, Anualidades y CP'!B33</f>
        <v>824200</v>
      </c>
      <c r="D63" s="54">
        <v>21</v>
      </c>
      <c r="E63" s="191">
        <f>+'Salario Base, Anualidades y CP'!D33</f>
        <v>15989</v>
      </c>
      <c r="F63" s="186">
        <f t="shared" ref="F63:F69" si="35">+D63*E63</f>
        <v>335769</v>
      </c>
      <c r="G63" s="125">
        <v>69.5</v>
      </c>
      <c r="H63" s="199">
        <f t="shared" si="24"/>
        <v>2273</v>
      </c>
      <c r="I63" s="182">
        <f t="shared" ref="I63:I69" si="36">+G63*H63</f>
        <v>157973.5</v>
      </c>
      <c r="J63" s="55">
        <v>0.65</v>
      </c>
      <c r="K63" s="182">
        <f>+J63*C63</f>
        <v>535730</v>
      </c>
      <c r="L63" s="182">
        <v>0</v>
      </c>
      <c r="M63" s="204">
        <f t="shared" ref="M63:M69" si="37">+C63+F63+I63+K63+L63</f>
        <v>1853672.5</v>
      </c>
    </row>
    <row r="64" spans="1:13" ht="15.6" thickTop="1" thickBot="1" x14ac:dyDescent="0.35">
      <c r="A64" s="147">
        <f t="shared" si="28"/>
        <v>62</v>
      </c>
      <c r="B64" s="148">
        <v>97549</v>
      </c>
      <c r="C64" s="181">
        <f>+'Salario Base, Anualidades y CP'!B38</f>
        <v>688250</v>
      </c>
      <c r="D64" s="19">
        <v>30</v>
      </c>
      <c r="E64" s="192">
        <f>+'Salario Base, Anualidades y CP'!D38</f>
        <v>13352</v>
      </c>
      <c r="F64" s="186">
        <f>E64*D64</f>
        <v>400560</v>
      </c>
      <c r="G64" s="110">
        <v>29.5</v>
      </c>
      <c r="H64" s="199">
        <f t="shared" si="24"/>
        <v>2273</v>
      </c>
      <c r="I64" s="182">
        <f>+G64*H64</f>
        <v>67053.5</v>
      </c>
      <c r="J64" s="20">
        <v>0.55000000000000004</v>
      </c>
      <c r="K64" s="181">
        <v>0</v>
      </c>
      <c r="L64" s="181">
        <f>+J64*C64</f>
        <v>378537.50000000006</v>
      </c>
      <c r="M64" s="203">
        <f>C64+F64+I64+L64</f>
        <v>1534401</v>
      </c>
    </row>
    <row r="65" spans="1:14" ht="15.6" thickTop="1" thickBot="1" x14ac:dyDescent="0.35">
      <c r="A65" s="147">
        <f t="shared" ref="A65:A69" si="38">+A64+1</f>
        <v>63</v>
      </c>
      <c r="B65" s="148">
        <v>357802</v>
      </c>
      <c r="C65" s="182">
        <f>+'Salario Base, Anualidades y CP'!B38</f>
        <v>688250</v>
      </c>
      <c r="D65" s="54">
        <v>17</v>
      </c>
      <c r="E65" s="191">
        <f>+'Salario Base, Anualidades y CP'!D38</f>
        <v>13352</v>
      </c>
      <c r="F65" s="186">
        <f t="shared" si="35"/>
        <v>226984</v>
      </c>
      <c r="G65" s="125">
        <v>24</v>
      </c>
      <c r="H65" s="199">
        <f t="shared" si="24"/>
        <v>2273</v>
      </c>
      <c r="I65" s="182">
        <f t="shared" si="36"/>
        <v>54552</v>
      </c>
      <c r="J65" s="56">
        <v>0.55000000000000004</v>
      </c>
      <c r="K65" s="182">
        <v>0</v>
      </c>
      <c r="L65" s="182">
        <f>+J65*C65</f>
        <v>378537.50000000006</v>
      </c>
      <c r="M65" s="204">
        <f t="shared" si="37"/>
        <v>1348323.5</v>
      </c>
    </row>
    <row r="66" spans="1:14" s="12" customFormat="1" ht="15.6" thickTop="1" thickBot="1" x14ac:dyDescent="0.35">
      <c r="A66" s="147">
        <f t="shared" si="38"/>
        <v>64</v>
      </c>
      <c r="B66" s="148">
        <v>357800</v>
      </c>
      <c r="C66" s="182">
        <f>+'Salario Base, Anualidades y CP'!B38</f>
        <v>688250</v>
      </c>
      <c r="D66" s="54">
        <v>30</v>
      </c>
      <c r="E66" s="191">
        <f>+'Salario Base, Anualidades y CP'!D38</f>
        <v>13352</v>
      </c>
      <c r="F66" s="186">
        <f t="shared" si="35"/>
        <v>400560</v>
      </c>
      <c r="G66" s="125">
        <v>27</v>
      </c>
      <c r="H66" s="199">
        <f t="shared" si="24"/>
        <v>2273</v>
      </c>
      <c r="I66" s="182">
        <f t="shared" si="36"/>
        <v>61371</v>
      </c>
      <c r="J66" s="56">
        <v>0.55000000000000004</v>
      </c>
      <c r="K66" s="182">
        <v>0</v>
      </c>
      <c r="L66" s="182">
        <f>+J66*C66</f>
        <v>378537.50000000006</v>
      </c>
      <c r="M66" s="204">
        <f t="shared" si="37"/>
        <v>1528718.5</v>
      </c>
    </row>
    <row r="67" spans="1:14" ht="15.6" thickTop="1" thickBot="1" x14ac:dyDescent="0.35">
      <c r="A67" s="147">
        <f t="shared" si="38"/>
        <v>65</v>
      </c>
      <c r="B67" s="148">
        <v>97719</v>
      </c>
      <c r="C67" s="182">
        <f>+'Salario Base, Anualidades y CP'!B42</f>
        <v>331800</v>
      </c>
      <c r="D67" s="54">
        <v>36</v>
      </c>
      <c r="E67" s="191">
        <f>+'Salario Base, Anualidades y CP'!D42</f>
        <v>6859</v>
      </c>
      <c r="F67" s="186">
        <f t="shared" si="35"/>
        <v>246924</v>
      </c>
      <c r="G67" s="125">
        <v>0</v>
      </c>
      <c r="H67" s="199">
        <f t="shared" si="24"/>
        <v>2273</v>
      </c>
      <c r="I67" s="182">
        <f t="shared" si="36"/>
        <v>0</v>
      </c>
      <c r="J67" s="52">
        <v>0</v>
      </c>
      <c r="K67" s="182">
        <f>+J67*C67</f>
        <v>0</v>
      </c>
      <c r="L67" s="182">
        <v>0</v>
      </c>
      <c r="M67" s="204">
        <f t="shared" si="37"/>
        <v>578724</v>
      </c>
    </row>
    <row r="68" spans="1:14" ht="15.6" thickTop="1" thickBot="1" x14ac:dyDescent="0.35">
      <c r="A68" s="147">
        <f t="shared" si="38"/>
        <v>66</v>
      </c>
      <c r="B68" s="148">
        <v>105684</v>
      </c>
      <c r="C68" s="182">
        <f>+'Salario Base, Anualidades y CP'!B24</f>
        <v>293050</v>
      </c>
      <c r="D68" s="54">
        <v>8</v>
      </c>
      <c r="E68" s="191">
        <f>+'Salario Base, Anualidades y CP'!D24</f>
        <v>6859</v>
      </c>
      <c r="F68" s="186">
        <f t="shared" si="35"/>
        <v>54872</v>
      </c>
      <c r="G68" s="52">
        <v>0</v>
      </c>
      <c r="H68" s="199">
        <f t="shared" si="24"/>
        <v>2273</v>
      </c>
      <c r="I68" s="182">
        <f t="shared" si="36"/>
        <v>0</v>
      </c>
      <c r="J68" s="52">
        <v>0</v>
      </c>
      <c r="K68" s="182">
        <f>+J68*C68</f>
        <v>0</v>
      </c>
      <c r="L68" s="182">
        <v>0</v>
      </c>
      <c r="M68" s="204">
        <f t="shared" si="37"/>
        <v>347922</v>
      </c>
    </row>
    <row r="69" spans="1:14" s="12" customFormat="1" ht="15.6" thickTop="1" thickBot="1" x14ac:dyDescent="0.35">
      <c r="A69" s="147">
        <f t="shared" si="38"/>
        <v>67</v>
      </c>
      <c r="B69" s="148">
        <v>97541</v>
      </c>
      <c r="C69" s="182">
        <f>+'Salario Base, Anualidades y CP'!B6</f>
        <v>449850</v>
      </c>
      <c r="D69" s="54">
        <v>0</v>
      </c>
      <c r="E69" s="191">
        <f>+'Salario Base, Anualidades y CP'!D6</f>
        <v>8727</v>
      </c>
      <c r="F69" s="186">
        <f t="shared" si="35"/>
        <v>0</v>
      </c>
      <c r="G69" s="52">
        <v>0</v>
      </c>
      <c r="H69" s="199">
        <f t="shared" si="24"/>
        <v>2273</v>
      </c>
      <c r="I69" s="182">
        <f t="shared" si="36"/>
        <v>0</v>
      </c>
      <c r="J69" s="55"/>
      <c r="K69" s="182">
        <f>+J69*C69</f>
        <v>0</v>
      </c>
      <c r="L69" s="182">
        <v>0</v>
      </c>
      <c r="M69" s="204">
        <f t="shared" si="37"/>
        <v>449850</v>
      </c>
    </row>
    <row r="70" spans="1:14" ht="15.6" thickTop="1" thickBot="1" x14ac:dyDescent="0.35">
      <c r="A70" s="147">
        <f>+A69+1</f>
        <v>68</v>
      </c>
      <c r="B70" s="148">
        <v>105560</v>
      </c>
      <c r="C70" s="181">
        <f>+'Salario Base, Anualidades y CP'!B39</f>
        <v>748700</v>
      </c>
      <c r="D70" s="19">
        <v>9</v>
      </c>
      <c r="E70" s="197">
        <f>+'Salario Base, Anualidades y CP'!D39</f>
        <v>14525</v>
      </c>
      <c r="F70" s="181">
        <f>+D70*E70</f>
        <v>130725</v>
      </c>
      <c r="G70" s="110">
        <v>30.5</v>
      </c>
      <c r="H70" s="199">
        <f t="shared" si="24"/>
        <v>2273</v>
      </c>
      <c r="I70" s="181">
        <f>+G70*H70</f>
        <v>69326.5</v>
      </c>
      <c r="J70" s="20">
        <v>0.55000000000000004</v>
      </c>
      <c r="K70" s="181">
        <v>0</v>
      </c>
      <c r="L70" s="181">
        <f>+J70*C70</f>
        <v>411785.00000000006</v>
      </c>
      <c r="M70" s="199">
        <f>C70+F70+I70+L70</f>
        <v>1360536.5</v>
      </c>
    </row>
    <row r="71" spans="1:14" s="29" customFormat="1" ht="15.6" thickTop="1" thickBot="1" x14ac:dyDescent="0.35">
      <c r="A71" s="147">
        <f>+A70+1</f>
        <v>69</v>
      </c>
      <c r="B71" s="148">
        <v>105683</v>
      </c>
      <c r="C71" s="181">
        <f>+'Salario Base, Anualidades y CP'!B10</f>
        <v>287500</v>
      </c>
      <c r="D71" s="19">
        <v>15</v>
      </c>
      <c r="E71" s="192">
        <f>+'Salario Base, Anualidades y CP'!D10</f>
        <v>6859</v>
      </c>
      <c r="F71" s="186">
        <f t="shared" ref="F71:F75" si="39">E71*D71</f>
        <v>102885</v>
      </c>
      <c r="G71" s="150">
        <v>0</v>
      </c>
      <c r="H71" s="199">
        <f t="shared" si="24"/>
        <v>2273</v>
      </c>
      <c r="I71" s="182">
        <f t="shared" ref="I71:I75" si="40">+G71*H71</f>
        <v>0</v>
      </c>
      <c r="J71" s="8">
        <v>0</v>
      </c>
      <c r="K71" s="181">
        <v>0</v>
      </c>
      <c r="L71" s="181">
        <v>0</v>
      </c>
      <c r="M71" s="203">
        <f t="shared" ref="M71:M75" si="41">C71+F71+I71+L71</f>
        <v>390385</v>
      </c>
    </row>
    <row r="72" spans="1:14" s="29" customFormat="1" ht="15.6" thickTop="1" thickBot="1" x14ac:dyDescent="0.35">
      <c r="A72" s="147">
        <f t="shared" ref="A72:A76" si="42">+A71+1</f>
        <v>70</v>
      </c>
      <c r="B72" s="148">
        <v>27638</v>
      </c>
      <c r="C72" s="181">
        <f>+'Salario Base, Anualidades y CP'!B10</f>
        <v>287500</v>
      </c>
      <c r="D72" s="19">
        <v>32</v>
      </c>
      <c r="E72" s="192">
        <f>+'Salario Base, Anualidades y CP'!D10</f>
        <v>6859</v>
      </c>
      <c r="F72" s="186">
        <f t="shared" si="39"/>
        <v>219488</v>
      </c>
      <c r="G72" s="150">
        <v>0</v>
      </c>
      <c r="H72" s="199">
        <f t="shared" si="24"/>
        <v>2273</v>
      </c>
      <c r="I72" s="182">
        <f t="shared" si="40"/>
        <v>0</v>
      </c>
      <c r="J72" s="8">
        <v>0</v>
      </c>
      <c r="K72" s="181">
        <v>0</v>
      </c>
      <c r="L72" s="181">
        <v>0</v>
      </c>
      <c r="M72" s="203">
        <f t="shared" si="41"/>
        <v>506988</v>
      </c>
    </row>
    <row r="73" spans="1:14" ht="15.6" thickTop="1" thickBot="1" x14ac:dyDescent="0.35">
      <c r="A73" s="147">
        <f t="shared" si="42"/>
        <v>71</v>
      </c>
      <c r="B73" s="148">
        <v>99753</v>
      </c>
      <c r="C73" s="181">
        <f>+'Salario Base, Anualidades y CP'!B10</f>
        <v>287500</v>
      </c>
      <c r="D73" s="27">
        <v>2</v>
      </c>
      <c r="E73" s="193">
        <f>+'Salario Base, Anualidades y CP'!D10</f>
        <v>6859</v>
      </c>
      <c r="F73" s="186">
        <f t="shared" si="39"/>
        <v>13718</v>
      </c>
      <c r="G73" s="111">
        <v>0</v>
      </c>
      <c r="H73" s="199">
        <f t="shared" si="24"/>
        <v>2273</v>
      </c>
      <c r="I73" s="182">
        <f t="shared" si="40"/>
        <v>0</v>
      </c>
      <c r="J73" s="28">
        <v>0</v>
      </c>
      <c r="K73" s="181">
        <v>0</v>
      </c>
      <c r="L73" s="181">
        <v>0</v>
      </c>
      <c r="M73" s="203">
        <f t="shared" si="41"/>
        <v>301218</v>
      </c>
    </row>
    <row r="74" spans="1:14" ht="15.6" thickTop="1" thickBot="1" x14ac:dyDescent="0.35">
      <c r="A74" s="147">
        <f t="shared" si="42"/>
        <v>72</v>
      </c>
      <c r="B74" s="148">
        <v>47448</v>
      </c>
      <c r="C74" s="181">
        <f>+'Salario Base, Anualidades y CP'!B11</f>
        <v>296200</v>
      </c>
      <c r="D74" s="27">
        <v>9</v>
      </c>
      <c r="E74" s="193">
        <f>+'Salario Base, Anualidades y CP'!D11</f>
        <v>6859</v>
      </c>
      <c r="F74" s="186">
        <f t="shared" si="39"/>
        <v>61731</v>
      </c>
      <c r="G74" s="111">
        <v>0</v>
      </c>
      <c r="H74" s="199">
        <f t="shared" si="24"/>
        <v>2273</v>
      </c>
      <c r="I74" s="182">
        <f t="shared" si="40"/>
        <v>0</v>
      </c>
      <c r="J74" s="28">
        <v>0</v>
      </c>
      <c r="K74" s="181">
        <v>0</v>
      </c>
      <c r="L74" s="181">
        <v>0</v>
      </c>
      <c r="M74" s="203">
        <f t="shared" si="41"/>
        <v>357931</v>
      </c>
    </row>
    <row r="75" spans="1:14" s="128" customFormat="1" ht="15.6" thickTop="1" thickBot="1" x14ac:dyDescent="0.35">
      <c r="A75" s="147">
        <f t="shared" si="42"/>
        <v>73</v>
      </c>
      <c r="B75" s="148">
        <v>371913</v>
      </c>
      <c r="C75" s="181">
        <f>+'Salario Base, Anualidades y CP'!B25</f>
        <v>318750</v>
      </c>
      <c r="D75" s="27">
        <v>3</v>
      </c>
      <c r="E75" s="193">
        <f>+'Salario Base, Anualidades y CP'!D25</f>
        <v>6859</v>
      </c>
      <c r="F75" s="186">
        <f t="shared" si="39"/>
        <v>20577</v>
      </c>
      <c r="G75" s="111"/>
      <c r="H75" s="199">
        <f t="shared" si="24"/>
        <v>2273</v>
      </c>
      <c r="I75" s="181">
        <f t="shared" si="40"/>
        <v>0</v>
      </c>
      <c r="J75" s="32"/>
      <c r="K75" s="181">
        <v>0</v>
      </c>
      <c r="L75" s="181">
        <f>+J75*C75</f>
        <v>0</v>
      </c>
      <c r="M75" s="199">
        <f t="shared" si="41"/>
        <v>339327</v>
      </c>
      <c r="N75" s="29"/>
    </row>
    <row r="76" spans="1:14" ht="15.6" thickTop="1" thickBot="1" x14ac:dyDescent="0.35">
      <c r="A76" s="147">
        <f t="shared" si="42"/>
        <v>74</v>
      </c>
      <c r="B76" s="148">
        <v>12709</v>
      </c>
      <c r="C76" s="181">
        <f>+'Salario Base, Anualidades y CP'!B10</f>
        <v>287500</v>
      </c>
      <c r="D76" s="19">
        <v>27</v>
      </c>
      <c r="E76" s="192">
        <f>+'Salario Base, Anualidades y CP'!D10</f>
        <v>6859</v>
      </c>
      <c r="F76" s="181">
        <f>+E76*D76</f>
        <v>185193</v>
      </c>
      <c r="G76" s="150">
        <v>0</v>
      </c>
      <c r="H76" s="199">
        <f t="shared" si="24"/>
        <v>2273</v>
      </c>
      <c r="I76" s="200">
        <f>+G76*H76</f>
        <v>0</v>
      </c>
      <c r="J76" s="8">
        <v>0</v>
      </c>
      <c r="K76" s="181">
        <v>0</v>
      </c>
      <c r="L76" s="181">
        <v>0</v>
      </c>
      <c r="M76" s="199">
        <f>C76+F76+I76+L76</f>
        <v>472693</v>
      </c>
    </row>
    <row r="77" spans="1:14" ht="15.6" thickTop="1" thickBot="1" x14ac:dyDescent="0.35">
      <c r="A77" s="147">
        <f>+A76+1</f>
        <v>75</v>
      </c>
      <c r="B77" s="148">
        <v>330005</v>
      </c>
      <c r="C77" s="182">
        <f>+'Salario Base, Anualidades y CP'!B18</f>
        <v>1464000</v>
      </c>
      <c r="D77" s="27">
        <v>16</v>
      </c>
      <c r="E77" s="191">
        <f>+'Salario Base, Anualidades y CP'!D18</f>
        <v>28402</v>
      </c>
      <c r="F77" s="182">
        <f>E77*D77</f>
        <v>454432</v>
      </c>
      <c r="G77" s="125">
        <v>29</v>
      </c>
      <c r="H77" s="199">
        <f t="shared" si="24"/>
        <v>2273</v>
      </c>
      <c r="I77" s="182">
        <f>H77*G77</f>
        <v>65917</v>
      </c>
      <c r="J77" s="55">
        <v>0.2</v>
      </c>
      <c r="K77" s="182">
        <f>C77*J77</f>
        <v>292800</v>
      </c>
      <c r="L77" s="182"/>
      <c r="M77" s="204">
        <f>C77+F77+I77+K77</f>
        <v>2277149</v>
      </c>
    </row>
    <row r="78" spans="1:14" s="12" customFormat="1" ht="15.6" thickTop="1" thickBot="1" x14ac:dyDescent="0.35">
      <c r="A78" s="147">
        <f>+A77+1</f>
        <v>76</v>
      </c>
      <c r="B78" s="148">
        <v>105569</v>
      </c>
      <c r="C78" s="181">
        <f>+'Salario Base, Anualidades y CP'!B41</f>
        <v>331800</v>
      </c>
      <c r="D78" s="19">
        <v>11</v>
      </c>
      <c r="E78" s="192">
        <f>+'Salario Base, Anualidades y CP'!D41</f>
        <v>6859</v>
      </c>
      <c r="F78" s="182">
        <f t="shared" ref="F78:F84" si="43">E78*D78</f>
        <v>75449</v>
      </c>
      <c r="G78" s="150">
        <v>0</v>
      </c>
      <c r="H78" s="199">
        <f t="shared" si="24"/>
        <v>2273</v>
      </c>
      <c r="I78" s="182">
        <f t="shared" ref="I78:I84" si="44">H78*G78</f>
        <v>0</v>
      </c>
      <c r="J78" s="8">
        <v>0</v>
      </c>
      <c r="K78" s="181">
        <v>0</v>
      </c>
      <c r="L78" s="181">
        <v>0</v>
      </c>
      <c r="M78" s="199">
        <f>C78+F78</f>
        <v>407249</v>
      </c>
    </row>
    <row r="79" spans="1:14" ht="15.6" thickTop="1" thickBot="1" x14ac:dyDescent="0.35">
      <c r="A79" s="147">
        <f t="shared" ref="A79:A84" si="45">+A78+1</f>
        <v>77</v>
      </c>
      <c r="B79" s="148">
        <v>105664</v>
      </c>
      <c r="C79" s="181">
        <f>+'Salario Base, Anualidades y CP'!B39</f>
        <v>748700</v>
      </c>
      <c r="D79" s="19">
        <v>8</v>
      </c>
      <c r="E79" s="192">
        <f>+'Salario Base, Anualidades y CP'!D39</f>
        <v>14525</v>
      </c>
      <c r="F79" s="182">
        <f t="shared" si="43"/>
        <v>116200</v>
      </c>
      <c r="G79" s="110">
        <v>42</v>
      </c>
      <c r="H79" s="199">
        <f t="shared" si="24"/>
        <v>2273</v>
      </c>
      <c r="I79" s="182">
        <f t="shared" si="44"/>
        <v>95466</v>
      </c>
      <c r="J79" s="20">
        <v>0.55000000000000004</v>
      </c>
      <c r="K79" s="181">
        <v>0</v>
      </c>
      <c r="L79" s="181">
        <f t="shared" ref="L79:L84" si="46">+J79*C79</f>
        <v>411785.00000000006</v>
      </c>
      <c r="M79" s="199">
        <f t="shared" ref="M79:M84" si="47">C79+F79+I79+L79</f>
        <v>1372151</v>
      </c>
    </row>
    <row r="80" spans="1:14" s="12" customFormat="1" ht="15.6" thickTop="1" thickBot="1" x14ac:dyDescent="0.35">
      <c r="A80" s="147">
        <f t="shared" si="45"/>
        <v>78</v>
      </c>
      <c r="B80" s="148">
        <v>105562</v>
      </c>
      <c r="C80" s="181">
        <f>+'Salario Base, Anualidades y CP'!B39</f>
        <v>748700</v>
      </c>
      <c r="D80" s="27">
        <v>18</v>
      </c>
      <c r="E80" s="192">
        <f>+'Salario Base, Anualidades y CP'!D39</f>
        <v>14525</v>
      </c>
      <c r="F80" s="182">
        <f t="shared" si="43"/>
        <v>261450</v>
      </c>
      <c r="G80" s="110">
        <v>65</v>
      </c>
      <c r="H80" s="199">
        <f t="shared" si="24"/>
        <v>2273</v>
      </c>
      <c r="I80" s="182">
        <f t="shared" si="44"/>
        <v>147745</v>
      </c>
      <c r="J80" s="20">
        <v>0.55000000000000004</v>
      </c>
      <c r="K80" s="181">
        <v>0</v>
      </c>
      <c r="L80" s="181">
        <f t="shared" si="46"/>
        <v>411785.00000000006</v>
      </c>
      <c r="M80" s="199">
        <f t="shared" si="47"/>
        <v>1569680</v>
      </c>
    </row>
    <row r="81" spans="1:13" s="12" customFormat="1" ht="15.6" thickTop="1" thickBot="1" x14ac:dyDescent="0.35">
      <c r="A81" s="147">
        <f>+A80+1</f>
        <v>79</v>
      </c>
      <c r="B81" s="148">
        <v>105670</v>
      </c>
      <c r="C81" s="181">
        <f>+'Salario Base, Anualidades y CP'!B39</f>
        <v>748700</v>
      </c>
      <c r="D81" s="19">
        <v>16</v>
      </c>
      <c r="E81" s="192">
        <f>+'Salario Base, Anualidades y CP'!D39</f>
        <v>14525</v>
      </c>
      <c r="F81" s="182">
        <f t="shared" si="43"/>
        <v>232400</v>
      </c>
      <c r="G81" s="110">
        <v>26</v>
      </c>
      <c r="H81" s="199">
        <f t="shared" si="24"/>
        <v>2273</v>
      </c>
      <c r="I81" s="182">
        <f t="shared" si="44"/>
        <v>59098</v>
      </c>
      <c r="J81" s="20">
        <v>0.55000000000000004</v>
      </c>
      <c r="K81" s="181">
        <v>0</v>
      </c>
      <c r="L81" s="181">
        <f t="shared" si="46"/>
        <v>411785.00000000006</v>
      </c>
      <c r="M81" s="199">
        <f t="shared" si="47"/>
        <v>1451983</v>
      </c>
    </row>
    <row r="82" spans="1:13" s="128" customFormat="1" ht="15.6" thickTop="1" thickBot="1" x14ac:dyDescent="0.35">
      <c r="A82" s="147">
        <f t="shared" si="45"/>
        <v>80</v>
      </c>
      <c r="B82" s="148">
        <v>105567</v>
      </c>
      <c r="C82" s="181">
        <f>+'Salario Base, Anualidades y CP'!B35</f>
        <v>957700</v>
      </c>
      <c r="D82" s="129">
        <v>0</v>
      </c>
      <c r="E82" s="192">
        <f>+'Salario Base, Anualidades y CP'!D35</f>
        <v>18579</v>
      </c>
      <c r="F82" s="182">
        <f t="shared" si="43"/>
        <v>0</v>
      </c>
      <c r="G82" s="110">
        <v>0</v>
      </c>
      <c r="H82" s="199">
        <f t="shared" si="24"/>
        <v>2273</v>
      </c>
      <c r="I82" s="182">
        <f t="shared" si="44"/>
        <v>0</v>
      </c>
      <c r="J82" s="20">
        <v>0.55000000000000004</v>
      </c>
      <c r="K82" s="181">
        <v>0</v>
      </c>
      <c r="L82" s="181">
        <f t="shared" si="46"/>
        <v>526735</v>
      </c>
      <c r="M82" s="199">
        <f t="shared" si="47"/>
        <v>1484435</v>
      </c>
    </row>
    <row r="83" spans="1:13" s="128" customFormat="1" ht="15.6" thickTop="1" thickBot="1" x14ac:dyDescent="0.35">
      <c r="A83" s="147">
        <f t="shared" si="45"/>
        <v>81</v>
      </c>
      <c r="B83" s="148">
        <v>99754</v>
      </c>
      <c r="C83" s="181">
        <f>+'Salario Base, Anualidades y CP'!B39</f>
        <v>748700</v>
      </c>
      <c r="D83" s="27">
        <v>15</v>
      </c>
      <c r="E83" s="193">
        <f>+'Salario Base, Anualidades y CP'!D39</f>
        <v>14525</v>
      </c>
      <c r="F83" s="181">
        <f>+D83*E83</f>
        <v>217875</v>
      </c>
      <c r="G83" s="111">
        <v>43</v>
      </c>
      <c r="H83" s="199">
        <f t="shared" si="24"/>
        <v>2273</v>
      </c>
      <c r="I83" s="181">
        <f>+G83*H83</f>
        <v>97739</v>
      </c>
      <c r="J83" s="32">
        <v>0.55000000000000004</v>
      </c>
      <c r="K83" s="181">
        <v>0</v>
      </c>
      <c r="L83" s="181">
        <f t="shared" si="46"/>
        <v>411785.00000000006</v>
      </c>
      <c r="M83" s="199">
        <f t="shared" si="47"/>
        <v>1476099</v>
      </c>
    </row>
    <row r="84" spans="1:13" ht="15.6" thickTop="1" thickBot="1" x14ac:dyDescent="0.35">
      <c r="A84" s="147">
        <f t="shared" si="45"/>
        <v>82</v>
      </c>
      <c r="B84" s="148">
        <v>112453</v>
      </c>
      <c r="C84" s="181">
        <f>+'Salario Base, Anualidades y CP'!B39</f>
        <v>748700</v>
      </c>
      <c r="D84" s="19">
        <v>25</v>
      </c>
      <c r="E84" s="192">
        <f>+'Salario Base, Anualidades y CP'!D39</f>
        <v>14525</v>
      </c>
      <c r="F84" s="182">
        <f t="shared" si="43"/>
        <v>363125</v>
      </c>
      <c r="G84" s="110">
        <v>107</v>
      </c>
      <c r="H84" s="199">
        <f t="shared" si="24"/>
        <v>2273</v>
      </c>
      <c r="I84" s="182">
        <f t="shared" si="44"/>
        <v>243211</v>
      </c>
      <c r="J84" s="20">
        <v>0.55000000000000004</v>
      </c>
      <c r="K84" s="181">
        <v>0</v>
      </c>
      <c r="L84" s="181">
        <f t="shared" si="46"/>
        <v>411785.00000000006</v>
      </c>
      <c r="M84" s="199">
        <f t="shared" si="47"/>
        <v>1766821</v>
      </c>
    </row>
    <row r="85" spans="1:13" s="12" customFormat="1" ht="15.6" thickTop="1" thickBot="1" x14ac:dyDescent="0.35">
      <c r="A85" s="147">
        <f t="shared" ref="A85:A96" si="48">+A84+1</f>
        <v>83</v>
      </c>
      <c r="B85" s="148">
        <v>330002</v>
      </c>
      <c r="C85" s="181">
        <f>+'Salario Base, Anualidades y CP'!B35</f>
        <v>957700</v>
      </c>
      <c r="D85" s="19">
        <v>28</v>
      </c>
      <c r="E85" s="192">
        <f>+'Salario Base, Anualidades y CP'!D35</f>
        <v>18579</v>
      </c>
      <c r="F85" s="181">
        <f>+D85*E85</f>
        <v>520212</v>
      </c>
      <c r="G85" s="8">
        <v>111</v>
      </c>
      <c r="H85" s="199">
        <f t="shared" si="24"/>
        <v>2273</v>
      </c>
      <c r="I85" s="181">
        <f t="shared" ref="I85:I90" si="49">+G85*H85</f>
        <v>252303</v>
      </c>
      <c r="J85" s="20">
        <v>0.55000000000000004</v>
      </c>
      <c r="K85" s="181">
        <v>0</v>
      </c>
      <c r="L85" s="181">
        <f>+J85*C85</f>
        <v>526735</v>
      </c>
      <c r="M85" s="199">
        <f>+C85+F85+I85+K85+L85</f>
        <v>2256950</v>
      </c>
    </row>
    <row r="86" spans="1:13" ht="15.6" thickTop="1" thickBot="1" x14ac:dyDescent="0.35">
      <c r="A86" s="147">
        <f t="shared" si="48"/>
        <v>84</v>
      </c>
      <c r="B86" s="148">
        <v>373709</v>
      </c>
      <c r="C86" s="181">
        <f>+'Salario Base, Anualidades y CP'!B39</f>
        <v>748700</v>
      </c>
      <c r="D86" s="160">
        <v>10</v>
      </c>
      <c r="E86" s="197">
        <f>+'Salario Base, Anualidades y CP'!D39</f>
        <v>14525</v>
      </c>
      <c r="F86" s="181">
        <f>+D86*E86</f>
        <v>145250</v>
      </c>
      <c r="G86" s="111">
        <v>41</v>
      </c>
      <c r="H86" s="199">
        <f t="shared" si="24"/>
        <v>2273</v>
      </c>
      <c r="I86" s="181">
        <f t="shared" si="49"/>
        <v>93193</v>
      </c>
      <c r="J86" s="175">
        <v>0.55000000000000004</v>
      </c>
      <c r="K86" s="181">
        <v>0</v>
      </c>
      <c r="L86" s="181">
        <f t="shared" ref="L86" si="50">C86*J86</f>
        <v>411785.00000000006</v>
      </c>
      <c r="M86" s="199">
        <f>+C86+F86+I86+K86+L86</f>
        <v>1398928</v>
      </c>
    </row>
    <row r="87" spans="1:13" ht="15.6" thickTop="1" thickBot="1" x14ac:dyDescent="0.35">
      <c r="A87" s="147">
        <f t="shared" si="48"/>
        <v>85</v>
      </c>
      <c r="B87" s="148">
        <v>330011</v>
      </c>
      <c r="C87" s="181">
        <f>+'Salario Base, Anualidades y CP'!B29</f>
        <v>688250</v>
      </c>
      <c r="D87" s="19">
        <v>10</v>
      </c>
      <c r="E87" s="192">
        <f>'Salario Base, Anualidades y CP'!D29</f>
        <v>13352</v>
      </c>
      <c r="F87" s="181">
        <f>+E87*D87</f>
        <v>133520</v>
      </c>
      <c r="G87" s="110">
        <v>53.5</v>
      </c>
      <c r="H87" s="199">
        <f t="shared" si="24"/>
        <v>2273</v>
      </c>
      <c r="I87" s="181">
        <f t="shared" si="49"/>
        <v>121605.5</v>
      </c>
      <c r="J87" s="20">
        <v>0.55000000000000004</v>
      </c>
      <c r="K87" s="181">
        <f>J87*C87</f>
        <v>378537.50000000006</v>
      </c>
      <c r="L87" s="181">
        <v>0</v>
      </c>
      <c r="M87" s="199">
        <f>C87+F87+I87+K87</f>
        <v>1321913</v>
      </c>
    </row>
    <row r="88" spans="1:13" s="12" customFormat="1" ht="15.6" thickTop="1" thickBot="1" x14ac:dyDescent="0.35">
      <c r="A88" s="147">
        <f t="shared" si="48"/>
        <v>86</v>
      </c>
      <c r="B88" s="148">
        <v>330006</v>
      </c>
      <c r="C88" s="181">
        <f>+'Salario Base, Anualidades y CP'!B16</f>
        <v>1464000</v>
      </c>
      <c r="D88" s="27">
        <v>5</v>
      </c>
      <c r="E88" s="193">
        <f>+'Salario Base, Anualidades y CP'!D16</f>
        <v>28402</v>
      </c>
      <c r="F88" s="181">
        <f t="shared" ref="F88:F95" si="51">+D88*E88</f>
        <v>142010</v>
      </c>
      <c r="G88" s="28">
        <v>0</v>
      </c>
      <c r="H88" s="199">
        <f t="shared" si="24"/>
        <v>2273</v>
      </c>
      <c r="I88" s="181">
        <f t="shared" si="49"/>
        <v>0</v>
      </c>
      <c r="J88" s="32">
        <v>0.55000000000000004</v>
      </c>
      <c r="K88" s="181">
        <v>0</v>
      </c>
      <c r="L88" s="181">
        <f t="shared" ref="L88:L96" si="52">+J88*C88</f>
        <v>805200.00000000012</v>
      </c>
      <c r="M88" s="199">
        <f t="shared" ref="M88:M96" si="53">+C88+F88+I88+K88+L88</f>
        <v>2411210</v>
      </c>
    </row>
    <row r="89" spans="1:13" s="12" customFormat="1" ht="15.6" thickTop="1" thickBot="1" x14ac:dyDescent="0.35">
      <c r="A89" s="147">
        <f t="shared" si="48"/>
        <v>87</v>
      </c>
      <c r="B89" s="148">
        <v>17276</v>
      </c>
      <c r="C89" s="181">
        <f>+'Salario Base, Anualidades y CP'!B39</f>
        <v>748700</v>
      </c>
      <c r="D89" s="19">
        <v>34</v>
      </c>
      <c r="E89" s="192">
        <f>+'Salario Base, Anualidades y CP'!D39</f>
        <v>14525</v>
      </c>
      <c r="F89" s="181">
        <f t="shared" si="51"/>
        <v>493850</v>
      </c>
      <c r="G89" s="28">
        <v>129</v>
      </c>
      <c r="H89" s="199">
        <f t="shared" si="24"/>
        <v>2273</v>
      </c>
      <c r="I89" s="181">
        <f t="shared" si="49"/>
        <v>293217</v>
      </c>
      <c r="J89" s="20">
        <v>0.55000000000000004</v>
      </c>
      <c r="K89" s="181">
        <v>0</v>
      </c>
      <c r="L89" s="181">
        <f t="shared" si="52"/>
        <v>411785.00000000006</v>
      </c>
      <c r="M89" s="199">
        <f t="shared" si="53"/>
        <v>1947552</v>
      </c>
    </row>
    <row r="90" spans="1:13" s="12" customFormat="1" ht="15.6" thickTop="1" thickBot="1" x14ac:dyDescent="0.35">
      <c r="A90" s="147">
        <f t="shared" si="48"/>
        <v>88</v>
      </c>
      <c r="B90" s="148">
        <v>99755</v>
      </c>
      <c r="C90" s="181">
        <f>+'Salario Base, Anualidades y CP'!B39</f>
        <v>748700</v>
      </c>
      <c r="D90" s="19">
        <v>4</v>
      </c>
      <c r="E90" s="192">
        <f>+'Salario Base, Anualidades y CP'!D39</f>
        <v>14525</v>
      </c>
      <c r="F90" s="181">
        <f t="shared" si="51"/>
        <v>58100</v>
      </c>
      <c r="G90" s="28">
        <v>34</v>
      </c>
      <c r="H90" s="199">
        <f t="shared" si="24"/>
        <v>2273</v>
      </c>
      <c r="I90" s="181">
        <f t="shared" si="49"/>
        <v>77282</v>
      </c>
      <c r="J90" s="20">
        <v>0.55000000000000004</v>
      </c>
      <c r="K90" s="181">
        <v>0</v>
      </c>
      <c r="L90" s="181">
        <f t="shared" si="52"/>
        <v>411785.00000000006</v>
      </c>
      <c r="M90" s="199">
        <f t="shared" si="53"/>
        <v>1295867</v>
      </c>
    </row>
    <row r="91" spans="1:13" ht="15.6" thickTop="1" thickBot="1" x14ac:dyDescent="0.35">
      <c r="A91" s="147">
        <f t="shared" si="48"/>
        <v>89</v>
      </c>
      <c r="B91" s="148">
        <v>371907</v>
      </c>
      <c r="C91" s="181">
        <f>+'Salario Base, Anualidades y CP'!B43</f>
        <v>423750</v>
      </c>
      <c r="D91" s="19">
        <v>1</v>
      </c>
      <c r="E91" s="192">
        <f>+'Salario Base, Anualidades y CP'!D43</f>
        <v>8221</v>
      </c>
      <c r="F91" s="181">
        <f t="shared" si="51"/>
        <v>8221</v>
      </c>
      <c r="G91" s="28"/>
      <c r="H91" s="199">
        <f t="shared" si="24"/>
        <v>2273</v>
      </c>
      <c r="I91" s="181"/>
      <c r="J91" s="20"/>
      <c r="K91" s="181">
        <v>0</v>
      </c>
      <c r="L91" s="181">
        <f t="shared" si="52"/>
        <v>0</v>
      </c>
      <c r="M91" s="199">
        <f t="shared" si="53"/>
        <v>431971</v>
      </c>
    </row>
    <row r="92" spans="1:13" s="12" customFormat="1" ht="15.6" thickTop="1" thickBot="1" x14ac:dyDescent="0.35">
      <c r="A92" s="147">
        <f t="shared" si="48"/>
        <v>90</v>
      </c>
      <c r="B92" s="148">
        <v>330000</v>
      </c>
      <c r="C92" s="181">
        <f>+'Salario Base, Anualidades y CP'!B17</f>
        <v>1464000</v>
      </c>
      <c r="D92" s="19">
        <v>14</v>
      </c>
      <c r="E92" s="192">
        <f>+'Salario Base, Anualidades y CP'!D17</f>
        <v>28402</v>
      </c>
      <c r="F92" s="181">
        <f t="shared" si="51"/>
        <v>397628</v>
      </c>
      <c r="G92" s="28">
        <v>62.5</v>
      </c>
      <c r="H92" s="199">
        <f>'Salario Base, Anualidades y CP'!B47</f>
        <v>2273</v>
      </c>
      <c r="I92" s="181">
        <f>+G92*H92</f>
        <v>142062.5</v>
      </c>
      <c r="J92" s="20">
        <v>0.55000000000000004</v>
      </c>
      <c r="K92" s="182"/>
      <c r="L92" s="181">
        <f t="shared" si="52"/>
        <v>805200.00000000012</v>
      </c>
      <c r="M92" s="204">
        <f t="shared" si="53"/>
        <v>2808890.5</v>
      </c>
    </row>
    <row r="93" spans="1:13" s="47" customFormat="1" ht="15.6" thickTop="1" thickBot="1" x14ac:dyDescent="0.35">
      <c r="A93" s="147">
        <f t="shared" si="48"/>
        <v>91</v>
      </c>
      <c r="B93" s="148">
        <v>330003</v>
      </c>
      <c r="C93" s="182">
        <f>+'Salario Base, Anualidades y CP'!B26</f>
        <v>514800</v>
      </c>
      <c r="D93" s="54">
        <v>3</v>
      </c>
      <c r="E93" s="191">
        <f>+'Salario Base, Anualidades y CP'!D26</f>
        <v>9987</v>
      </c>
      <c r="F93" s="182">
        <f t="shared" si="51"/>
        <v>29961</v>
      </c>
      <c r="G93" s="28">
        <v>21</v>
      </c>
      <c r="H93" s="199">
        <v>2273</v>
      </c>
      <c r="I93" s="182">
        <f>+G93*H93</f>
        <v>47733</v>
      </c>
      <c r="J93" s="55">
        <v>0.55000000000000004</v>
      </c>
      <c r="K93" s="182"/>
      <c r="L93" s="182">
        <f t="shared" si="52"/>
        <v>283140</v>
      </c>
      <c r="M93" s="204">
        <f t="shared" si="53"/>
        <v>875634</v>
      </c>
    </row>
    <row r="94" spans="1:13" s="12" customFormat="1" ht="15.6" thickTop="1" thickBot="1" x14ac:dyDescent="0.35">
      <c r="A94" s="147">
        <f t="shared" si="48"/>
        <v>92</v>
      </c>
      <c r="B94" s="148">
        <v>101854</v>
      </c>
      <c r="C94" s="182">
        <f>+'Salario Base, Anualidades y CP'!B12</f>
        <v>768250</v>
      </c>
      <c r="D94" s="54">
        <v>2</v>
      </c>
      <c r="E94" s="191">
        <f>+'Salario Base, Anualidades y CP'!D12</f>
        <v>14904</v>
      </c>
      <c r="F94" s="182">
        <f t="shared" si="51"/>
        <v>29808</v>
      </c>
      <c r="G94" s="28">
        <v>44</v>
      </c>
      <c r="H94" s="199">
        <v>2273</v>
      </c>
      <c r="I94" s="182">
        <f>+G94*H94</f>
        <v>100012</v>
      </c>
      <c r="J94" s="55">
        <v>0.55000000000000004</v>
      </c>
      <c r="K94" s="182">
        <v>0</v>
      </c>
      <c r="L94" s="182">
        <f t="shared" si="52"/>
        <v>422537.50000000006</v>
      </c>
      <c r="M94" s="204">
        <f t="shared" si="53"/>
        <v>1320607.5</v>
      </c>
    </row>
    <row r="95" spans="1:13" s="12" customFormat="1" ht="15.6" thickTop="1" thickBot="1" x14ac:dyDescent="0.35">
      <c r="A95" s="147">
        <f t="shared" si="48"/>
        <v>93</v>
      </c>
      <c r="B95" s="148">
        <v>371908</v>
      </c>
      <c r="C95" s="181">
        <f>+'Salario Base, Anualidades y CP'!B43</f>
        <v>423750</v>
      </c>
      <c r="D95" s="19">
        <v>8</v>
      </c>
      <c r="E95" s="192">
        <f>+'Salario Base, Anualidades y CP'!D43</f>
        <v>8221</v>
      </c>
      <c r="F95" s="182">
        <f t="shared" si="51"/>
        <v>65768</v>
      </c>
      <c r="G95" s="28"/>
      <c r="H95" s="199">
        <v>2273</v>
      </c>
      <c r="I95" s="181"/>
      <c r="J95" s="20"/>
      <c r="K95" s="181">
        <v>0</v>
      </c>
      <c r="L95" s="181">
        <f t="shared" si="52"/>
        <v>0</v>
      </c>
      <c r="M95" s="199">
        <f t="shared" si="53"/>
        <v>489518</v>
      </c>
    </row>
    <row r="96" spans="1:13" s="128" customFormat="1" ht="15.6" thickTop="1" thickBot="1" x14ac:dyDescent="0.35">
      <c r="A96" s="147">
        <f t="shared" si="48"/>
        <v>94</v>
      </c>
      <c r="B96" s="148">
        <v>371912</v>
      </c>
      <c r="C96" s="181">
        <f>+'Salario Base, Anualidades y CP'!B39</f>
        <v>748700</v>
      </c>
      <c r="D96" s="129"/>
      <c r="E96" s="192">
        <f>+'Salario Base, Anualidades y CP'!D39</f>
        <v>14525</v>
      </c>
      <c r="F96" s="187"/>
      <c r="G96" s="130"/>
      <c r="H96" s="199">
        <v>2273</v>
      </c>
      <c r="I96" s="187"/>
      <c r="J96" s="131"/>
      <c r="K96" s="181">
        <v>0</v>
      </c>
      <c r="L96" s="181">
        <f t="shared" si="52"/>
        <v>0</v>
      </c>
      <c r="M96" s="199">
        <f t="shared" si="53"/>
        <v>748700</v>
      </c>
    </row>
    <row r="97" spans="1:13" ht="13.8" thickTop="1" x14ac:dyDescent="0.25">
      <c r="A97" s="58"/>
      <c r="B97" s="59"/>
      <c r="C97" s="184"/>
      <c r="D97" s="61"/>
      <c r="E97" s="184"/>
      <c r="F97" s="184"/>
      <c r="G97" s="60"/>
      <c r="H97" s="184"/>
      <c r="I97" s="184"/>
      <c r="J97" s="62"/>
      <c r="K97" s="184"/>
      <c r="L97" s="184"/>
      <c r="M97" s="184"/>
    </row>
    <row r="98" spans="1:13" x14ac:dyDescent="0.25">
      <c r="A98" s="58"/>
      <c r="B98" s="59"/>
      <c r="C98" s="184"/>
      <c r="D98" s="61"/>
      <c r="E98" s="184"/>
      <c r="F98" s="184"/>
      <c r="G98" s="60"/>
      <c r="H98" s="184"/>
      <c r="I98" s="184"/>
      <c r="J98" s="62"/>
      <c r="K98" s="184"/>
      <c r="L98" s="184"/>
      <c r="M98" s="184"/>
    </row>
    <row r="99" spans="1:13" ht="15" customHeight="1" x14ac:dyDescent="0.25">
      <c r="A99" s="184"/>
      <c r="B99" s="184"/>
      <c r="C99" s="184"/>
      <c r="D99" s="61"/>
      <c r="E99" s="184"/>
      <c r="F99" s="184"/>
      <c r="G99" s="60"/>
      <c r="H99" s="184"/>
      <c r="I99" s="184"/>
      <c r="J99" s="62"/>
      <c r="K99" s="184"/>
      <c r="L99" s="184"/>
      <c r="M99" s="184"/>
    </row>
    <row r="100" spans="1:13" s="12" customFormat="1" ht="12.75" customHeight="1" x14ac:dyDescent="0.25">
      <c r="A100" s="184"/>
      <c r="B100" s="184"/>
      <c r="C100" s="188"/>
      <c r="D100" s="68"/>
      <c r="E100" s="188"/>
      <c r="F100" s="188"/>
      <c r="G100" s="67"/>
      <c r="H100" s="188"/>
      <c r="I100" s="188"/>
      <c r="J100" s="69"/>
      <c r="K100" s="188"/>
      <c r="L100" s="188"/>
      <c r="M100" s="188"/>
    </row>
    <row r="101" spans="1:13" s="12" customFormat="1" ht="12.75" customHeight="1" x14ac:dyDescent="0.25">
      <c r="A101" s="184"/>
      <c r="B101" s="184"/>
      <c r="C101" s="188"/>
      <c r="D101" s="68"/>
      <c r="E101" s="188"/>
      <c r="F101" s="188"/>
      <c r="G101" s="67"/>
      <c r="H101" s="188"/>
      <c r="I101" s="188"/>
      <c r="J101" s="69"/>
      <c r="K101" s="188"/>
      <c r="L101" s="188"/>
      <c r="M101" s="188"/>
    </row>
    <row r="102" spans="1:13" ht="13.2" customHeight="1" x14ac:dyDescent="0.25">
      <c r="A102" s="184"/>
      <c r="B102" s="184"/>
      <c r="C102" s="188"/>
      <c r="D102" s="68"/>
      <c r="E102" s="188"/>
      <c r="F102" s="188"/>
      <c r="G102" s="67"/>
      <c r="H102" s="188"/>
      <c r="I102" s="188"/>
      <c r="J102" s="69"/>
      <c r="K102" s="188"/>
      <c r="L102" s="188"/>
      <c r="M102" s="188"/>
    </row>
    <row r="103" spans="1:13" ht="12.75" customHeight="1" x14ac:dyDescent="0.25">
      <c r="A103" s="184"/>
      <c r="B103" s="184"/>
      <c r="C103" s="188"/>
      <c r="D103" s="68"/>
      <c r="E103" s="188"/>
      <c r="F103" s="188"/>
      <c r="G103" s="67"/>
      <c r="H103" s="188"/>
      <c r="I103" s="188"/>
      <c r="J103" s="69"/>
      <c r="K103" s="188"/>
      <c r="L103" s="188"/>
      <c r="M103" s="188"/>
    </row>
    <row r="104" spans="1:13" x14ac:dyDescent="0.25">
      <c r="A104" s="184"/>
      <c r="B104" s="184"/>
      <c r="C104" s="184"/>
      <c r="D104" s="61"/>
      <c r="E104" s="184"/>
      <c r="F104" s="184"/>
      <c r="G104" s="60"/>
      <c r="H104" s="184"/>
      <c r="I104" s="184"/>
      <c r="J104" s="62"/>
      <c r="K104" s="184"/>
      <c r="L104" s="184"/>
      <c r="M104" s="184"/>
    </row>
    <row r="105" spans="1:13" x14ac:dyDescent="0.25">
      <c r="A105" s="184"/>
      <c r="B105" s="184"/>
      <c r="C105" s="184"/>
      <c r="D105" s="61"/>
      <c r="E105" s="184"/>
      <c r="F105" s="184"/>
      <c r="G105" s="60"/>
      <c r="H105" s="184"/>
      <c r="I105" s="184"/>
      <c r="J105" s="62"/>
      <c r="K105" s="184"/>
      <c r="L105" s="184"/>
      <c r="M105" s="184"/>
    </row>
    <row r="106" spans="1:13" ht="13.2" customHeight="1" x14ac:dyDescent="0.25">
      <c r="A106" s="184"/>
      <c r="B106" s="184"/>
      <c r="C106" s="179"/>
      <c r="D106" s="16"/>
      <c r="E106" s="179"/>
      <c r="F106" s="179"/>
      <c r="G106" s="15"/>
      <c r="H106" s="179"/>
      <c r="I106" s="179"/>
      <c r="J106" s="17"/>
      <c r="K106" s="179"/>
      <c r="L106" s="179"/>
      <c r="M106" s="179"/>
    </row>
    <row r="107" spans="1:13" ht="13.2" customHeight="1" x14ac:dyDescent="0.25">
      <c r="A107" s="184"/>
      <c r="B107" s="184"/>
    </row>
    <row r="108" spans="1:13" x14ac:dyDescent="0.25">
      <c r="A108" s="184"/>
      <c r="B108" s="184"/>
    </row>
    <row r="109" spans="1:13" x14ac:dyDescent="0.25">
      <c r="A109" s="184"/>
      <c r="B109" s="184"/>
    </row>
    <row r="110" spans="1:13" x14ac:dyDescent="0.25">
      <c r="A110" s="184"/>
      <c r="B110" s="184"/>
    </row>
    <row r="111" spans="1:13" x14ac:dyDescent="0.25">
      <c r="A111" s="184"/>
      <c r="B111" s="184"/>
      <c r="C111" s="189"/>
      <c r="D111" s="11"/>
      <c r="E111" s="189"/>
      <c r="F111" s="189"/>
      <c r="G111" s="4"/>
      <c r="H111" s="189"/>
      <c r="I111" s="189"/>
      <c r="J111" s="4"/>
      <c r="K111" s="189"/>
      <c r="L111" s="189"/>
      <c r="M111" s="189"/>
    </row>
    <row r="112" spans="1:13" x14ac:dyDescent="0.25">
      <c r="A112" s="184"/>
      <c r="B112" s="184"/>
      <c r="C112" s="189"/>
      <c r="D112" s="11"/>
      <c r="E112" s="189"/>
      <c r="F112" s="189"/>
      <c r="G112" s="4"/>
      <c r="H112" s="189"/>
      <c r="I112" s="189"/>
      <c r="J112" s="4"/>
      <c r="K112" s="189"/>
      <c r="L112" s="189"/>
      <c r="M112" s="189"/>
    </row>
    <row r="113" spans="1:13" x14ac:dyDescent="0.25">
      <c r="A113" s="184"/>
      <c r="B113" s="184"/>
      <c r="C113" s="189"/>
      <c r="D113" s="11"/>
      <c r="E113" s="189"/>
      <c r="F113" s="189"/>
      <c r="G113" s="4"/>
      <c r="H113" s="189"/>
      <c r="I113" s="189"/>
      <c r="J113" s="4"/>
      <c r="K113" s="189"/>
      <c r="L113" s="189"/>
      <c r="M113" s="189"/>
    </row>
    <row r="114" spans="1:13" x14ac:dyDescent="0.25">
      <c r="A114" s="184"/>
      <c r="B114" s="184"/>
    </row>
    <row r="115" spans="1:13" x14ac:dyDescent="0.25">
      <c r="A115" s="184"/>
      <c r="B115" s="184"/>
    </row>
    <row r="116" spans="1:13" x14ac:dyDescent="0.25">
      <c r="A116" s="184"/>
      <c r="B116" s="184"/>
    </row>
    <row r="117" spans="1:13" x14ac:dyDescent="0.25">
      <c r="A117" s="184"/>
      <c r="B117" s="184"/>
    </row>
    <row r="118" spans="1:13" x14ac:dyDescent="0.25">
      <c r="A118" s="184"/>
      <c r="B118" s="184"/>
    </row>
    <row r="119" spans="1:13" x14ac:dyDescent="0.25">
      <c r="A119" s="184"/>
      <c r="B119" s="184"/>
    </row>
    <row r="120" spans="1:13" x14ac:dyDescent="0.25">
      <c r="A120" s="184"/>
      <c r="B120" s="184"/>
    </row>
    <row r="121" spans="1:13" x14ac:dyDescent="0.25">
      <c r="A121" s="184"/>
      <c r="B121" s="184"/>
    </row>
    <row r="122" spans="1:13" x14ac:dyDescent="0.25">
      <c r="A122" s="184"/>
      <c r="B122" s="184"/>
    </row>
    <row r="123" spans="1:13" x14ac:dyDescent="0.25">
      <c r="A123" s="184"/>
      <c r="B123" s="184"/>
    </row>
    <row r="124" spans="1:13" x14ac:dyDescent="0.25">
      <c r="A124" s="184"/>
      <c r="B124" s="184"/>
    </row>
    <row r="125" spans="1:13" x14ac:dyDescent="0.25">
      <c r="A125" s="184"/>
      <c r="B125" s="184"/>
    </row>
    <row r="126" spans="1:13" x14ac:dyDescent="0.25">
      <c r="A126" s="184"/>
      <c r="B126" s="184"/>
    </row>
    <row r="127" spans="1:13" x14ac:dyDescent="0.25">
      <c r="A127" s="184"/>
      <c r="B127" s="184"/>
    </row>
    <row r="128" spans="1:13" x14ac:dyDescent="0.25">
      <c r="A128" s="184"/>
      <c r="B128" s="184"/>
    </row>
    <row r="129" spans="1:2" x14ac:dyDescent="0.25">
      <c r="A129" s="184"/>
      <c r="B129" s="184"/>
    </row>
    <row r="130" spans="1:2" x14ac:dyDescent="0.25">
      <c r="A130" s="184"/>
      <c r="B130" s="184"/>
    </row>
    <row r="131" spans="1:2" x14ac:dyDescent="0.25">
      <c r="A131" s="184"/>
      <c r="B131" s="184"/>
    </row>
    <row r="132" spans="1:2" x14ac:dyDescent="0.25">
      <c r="A132" s="184"/>
      <c r="B132" s="184"/>
    </row>
    <row r="133" spans="1:2" x14ac:dyDescent="0.25">
      <c r="A133" s="184"/>
      <c r="B133" s="184"/>
    </row>
    <row r="134" spans="1:2" x14ac:dyDescent="0.25">
      <c r="A134" s="184"/>
      <c r="B134" s="184"/>
    </row>
  </sheetData>
  <sheetProtection insertRows="0" deleteRows="0"/>
  <phoneticPr fontId="0" type="noConversion"/>
  <pageMargins left="0.7" right="0.7" top="1.3692708333333334" bottom="0.75" header="0.3" footer="0.3"/>
  <pageSetup scale="55" orientation="landscape" r:id="rId1"/>
  <headerFooter alignWithMargins="0">
    <oddHeader>&amp;C&amp;"Arial,Negrita"&amp;G
&amp;12Relación de Puestos
Título 128- Ministerio de Ciencia, Tecnología y Telecomunicaciones
Programa 893-00 Coordinación y Desarrollo Científico y Tecnológico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topLeftCell="A2" zoomScaleNormal="100" workbookViewId="0">
      <selection activeCell="G22" sqref="G22"/>
    </sheetView>
  </sheetViews>
  <sheetFormatPr baseColWidth="10" defaultRowHeight="13.2" x14ac:dyDescent="0.25"/>
  <cols>
    <col min="1" max="1" width="9.5546875" style="3" customWidth="1"/>
    <col min="2" max="2" width="10" style="1" customWidth="1"/>
    <col min="3" max="3" width="15.6640625" style="2" customWidth="1"/>
    <col min="4" max="4" width="15.6640625" style="10" customWidth="1"/>
    <col min="5" max="5" width="15.6640625" customWidth="1"/>
    <col min="6" max="7" width="15.6640625" style="2" customWidth="1"/>
    <col min="8" max="8" width="15.6640625" customWidth="1"/>
    <col min="9" max="9" width="15.6640625" style="2" customWidth="1"/>
    <col min="10" max="10" width="15.6640625" style="5" customWidth="1"/>
    <col min="11" max="13" width="15.6640625" style="2" customWidth="1"/>
  </cols>
  <sheetData>
    <row r="1" spans="1:13" s="12" customFormat="1" ht="15" customHeight="1" x14ac:dyDescent="0.25">
      <c r="A1" s="13" t="s">
        <v>479</v>
      </c>
      <c r="B1" s="14"/>
      <c r="C1" s="15"/>
      <c r="D1" s="16"/>
      <c r="E1" s="15"/>
      <c r="F1" s="15"/>
      <c r="G1" s="15"/>
      <c r="I1" s="15"/>
      <c r="J1" s="17"/>
      <c r="K1" s="15"/>
      <c r="L1" s="15"/>
      <c r="M1" s="15"/>
    </row>
    <row r="2" spans="1:13" ht="30.6" x14ac:dyDescent="0.25">
      <c r="A2" s="77" t="s">
        <v>275</v>
      </c>
      <c r="B2" s="78" t="s">
        <v>5</v>
      </c>
      <c r="C2" s="77" t="s">
        <v>8</v>
      </c>
      <c r="D2" s="77" t="s">
        <v>6</v>
      </c>
      <c r="E2" s="77" t="s">
        <v>233</v>
      </c>
      <c r="F2" s="77" t="s">
        <v>9</v>
      </c>
      <c r="G2" s="77" t="s">
        <v>7</v>
      </c>
      <c r="H2" s="79" t="s">
        <v>234</v>
      </c>
      <c r="I2" s="79" t="s">
        <v>10</v>
      </c>
      <c r="J2" s="79" t="s">
        <v>235</v>
      </c>
      <c r="K2" s="80" t="s">
        <v>11</v>
      </c>
      <c r="L2" s="77" t="s">
        <v>12</v>
      </c>
      <c r="M2" s="78" t="s">
        <v>236</v>
      </c>
    </row>
    <row r="3" spans="1:13" ht="14.4" x14ac:dyDescent="0.3">
      <c r="A3" s="48">
        <v>1</v>
      </c>
      <c r="B3" s="151">
        <v>370796</v>
      </c>
      <c r="C3" s="181">
        <f>+'Salario Base, Anualidades y CP'!B34</f>
        <v>876650</v>
      </c>
      <c r="D3" s="38">
        <v>16</v>
      </c>
      <c r="E3" s="206">
        <f>'Salario Base, Anualidades y CP'!D34</f>
        <v>17007</v>
      </c>
      <c r="F3" s="181">
        <f>+D3*E3</f>
        <v>272112</v>
      </c>
      <c r="G3" s="9">
        <v>43</v>
      </c>
      <c r="H3" s="206">
        <f>'Salario Base, Anualidades y CP'!B47</f>
        <v>2273</v>
      </c>
      <c r="I3" s="34">
        <f>+G3*H3</f>
        <v>97739</v>
      </c>
      <c r="J3" s="39">
        <v>0.55000000000000004</v>
      </c>
      <c r="K3" s="190">
        <v>0</v>
      </c>
      <c r="L3" s="190">
        <f>+C3*J3</f>
        <v>482157.50000000006</v>
      </c>
      <c r="M3" s="199">
        <f>+C3+F3+I3+K3+L3</f>
        <v>1728658.5</v>
      </c>
    </row>
    <row r="4" spans="1:13" s="12" customFormat="1" ht="14.4" x14ac:dyDescent="0.3">
      <c r="A4" s="48">
        <v>2</v>
      </c>
      <c r="B4" s="151">
        <v>370797</v>
      </c>
      <c r="C4" s="181">
        <f>+'Salario Base, Anualidades y CP'!B39</f>
        <v>748700</v>
      </c>
      <c r="D4" s="38"/>
      <c r="E4" s="206">
        <f>+'Salario Base, Anualidades y CP'!D39</f>
        <v>14525</v>
      </c>
      <c r="F4" s="181">
        <f>+D4*E4</f>
        <v>0</v>
      </c>
      <c r="G4" s="9"/>
      <c r="H4" s="206">
        <f>'Salario Base, Anualidades y CP'!B47</f>
        <v>2273</v>
      </c>
      <c r="I4" s="34">
        <f t="shared" ref="I4:I10" si="0">+G4*H4</f>
        <v>0</v>
      </c>
      <c r="J4" s="39">
        <v>0.65</v>
      </c>
      <c r="K4" s="190">
        <f>+C4*J4</f>
        <v>486655</v>
      </c>
      <c r="L4" s="190">
        <v>0</v>
      </c>
      <c r="M4" s="199">
        <f>+C4+F4+I4+K4+L4</f>
        <v>1235355</v>
      </c>
    </row>
    <row r="5" spans="1:13" s="12" customFormat="1" ht="14.4" x14ac:dyDescent="0.3">
      <c r="A5" s="48">
        <v>3</v>
      </c>
      <c r="B5" s="151">
        <v>370798</v>
      </c>
      <c r="C5" s="181">
        <f>+'Salario Base, Anualidades y CP'!B38</f>
        <v>688250</v>
      </c>
      <c r="D5" s="38">
        <v>6</v>
      </c>
      <c r="E5" s="206">
        <f>+'Salario Base, Anualidades y CP'!D38</f>
        <v>13352</v>
      </c>
      <c r="F5" s="181">
        <f>+E5*D5</f>
        <v>80112</v>
      </c>
      <c r="G5" s="9">
        <v>17</v>
      </c>
      <c r="H5" s="206">
        <f>'Salario Base, Anualidades y CP'!B47</f>
        <v>2273</v>
      </c>
      <c r="I5" s="34">
        <f t="shared" si="0"/>
        <v>38641</v>
      </c>
      <c r="J5" s="39">
        <v>0.55000000000000004</v>
      </c>
      <c r="K5" s="190"/>
      <c r="L5" s="190">
        <f>+C5*J5</f>
        <v>378537.50000000006</v>
      </c>
      <c r="M5" s="199">
        <f>+C5+F5+I5+K5+L5</f>
        <v>1185540.5</v>
      </c>
    </row>
    <row r="6" spans="1:13" s="29" customFormat="1" ht="14.4" x14ac:dyDescent="0.3">
      <c r="A6" s="48">
        <v>4</v>
      </c>
      <c r="B6" s="151">
        <v>370799</v>
      </c>
      <c r="C6" s="181">
        <f>+'Salario Base, Anualidades y CP'!B36</f>
        <v>514800</v>
      </c>
      <c r="D6" s="35">
        <v>2</v>
      </c>
      <c r="E6" s="190">
        <f>+'Salario Base, Anualidades y CP'!D36</f>
        <v>9987</v>
      </c>
      <c r="F6" s="181">
        <f>+D6*E6</f>
        <v>19974</v>
      </c>
      <c r="G6" s="9">
        <v>16</v>
      </c>
      <c r="H6" s="206">
        <f>'Salario Base, Anualidades y CP'!B47</f>
        <v>2273</v>
      </c>
      <c r="I6" s="34">
        <f t="shared" si="0"/>
        <v>36368</v>
      </c>
      <c r="J6" s="39">
        <v>0.55000000000000004</v>
      </c>
      <c r="K6" s="190"/>
      <c r="L6" s="190">
        <f>+C6*J6</f>
        <v>283140</v>
      </c>
      <c r="M6" s="199">
        <f>+C6+F6+I6+K6+L6</f>
        <v>854282</v>
      </c>
    </row>
    <row r="7" spans="1:13" s="29" customFormat="1" ht="14.4" x14ac:dyDescent="0.3">
      <c r="A7" s="48">
        <v>5</v>
      </c>
      <c r="B7" s="151">
        <v>375958</v>
      </c>
      <c r="C7" s="181">
        <f>'Salario Base, Anualidades y CP'!B38</f>
        <v>688250</v>
      </c>
      <c r="D7" s="35">
        <v>1</v>
      </c>
      <c r="E7" s="190">
        <f>'Salario Base, Anualidades y CP'!D38</f>
        <v>13352</v>
      </c>
      <c r="F7" s="181">
        <f>+D7*E7</f>
        <v>13352</v>
      </c>
      <c r="G7" s="9">
        <v>21</v>
      </c>
      <c r="H7" s="206">
        <f>'Salario Base, Anualidades y CP'!B47</f>
        <v>2273</v>
      </c>
      <c r="I7" s="34">
        <f t="shared" si="0"/>
        <v>47733</v>
      </c>
      <c r="J7" s="39">
        <v>0.55000000000000004</v>
      </c>
      <c r="K7" s="190"/>
      <c r="L7" s="190">
        <f>+C7*J7</f>
        <v>378537.50000000006</v>
      </c>
      <c r="M7" s="199">
        <f>+C7+F7+I7+K7+L7</f>
        <v>1127872.5</v>
      </c>
    </row>
    <row r="8" spans="1:13" s="29" customFormat="1" ht="14.4" x14ac:dyDescent="0.3">
      <c r="A8" s="48">
        <v>6</v>
      </c>
      <c r="B8" s="151">
        <v>375959</v>
      </c>
      <c r="C8" s="181">
        <f>'Salario Base, Anualidades y CP'!B37</f>
        <v>606400</v>
      </c>
      <c r="D8" s="35">
        <v>0</v>
      </c>
      <c r="E8" s="190">
        <f>'Salario Base, Anualidades y CP'!D37</f>
        <v>11764</v>
      </c>
      <c r="F8" s="181">
        <f t="shared" ref="F8:F9" si="1">+D8*E8</f>
        <v>0</v>
      </c>
      <c r="G8" s="9">
        <v>19</v>
      </c>
      <c r="H8" s="206">
        <f>'Salario Base, Anualidades y CP'!B47</f>
        <v>2273</v>
      </c>
      <c r="I8" s="34">
        <f t="shared" si="0"/>
        <v>43187</v>
      </c>
      <c r="J8" s="39">
        <v>0.55000000000000004</v>
      </c>
      <c r="K8" s="190"/>
      <c r="L8" s="190">
        <f t="shared" ref="L8:L9" si="2">+C8*J8</f>
        <v>333520</v>
      </c>
      <c r="M8" s="199">
        <f t="shared" ref="M8:M9" si="3">+C8+F8+I8+K8+L8</f>
        <v>983107</v>
      </c>
    </row>
    <row r="9" spans="1:13" s="29" customFormat="1" ht="14.4" x14ac:dyDescent="0.3">
      <c r="A9" s="48">
        <v>7</v>
      </c>
      <c r="B9" s="151">
        <v>375960</v>
      </c>
      <c r="C9" s="181">
        <f>'Salario Base, Anualidades y CP'!B36</f>
        <v>514800</v>
      </c>
      <c r="D9" s="35">
        <v>10</v>
      </c>
      <c r="E9" s="190">
        <f>'Salario Base, Anualidades y CP'!D36</f>
        <v>9987</v>
      </c>
      <c r="F9" s="181">
        <f t="shared" si="1"/>
        <v>99870</v>
      </c>
      <c r="G9" s="9">
        <v>11</v>
      </c>
      <c r="H9" s="206">
        <f>'Salario Base, Anualidades y CP'!B47</f>
        <v>2273</v>
      </c>
      <c r="I9" s="34">
        <f t="shared" si="0"/>
        <v>25003</v>
      </c>
      <c r="J9" s="39">
        <v>0.2</v>
      </c>
      <c r="K9" s="190"/>
      <c r="L9" s="190">
        <f t="shared" si="2"/>
        <v>102960</v>
      </c>
      <c r="M9" s="199">
        <f t="shared" si="3"/>
        <v>742633</v>
      </c>
    </row>
    <row r="10" spans="1:13" s="29" customFormat="1" ht="14.4" x14ac:dyDescent="0.3">
      <c r="A10" s="205">
        <v>8</v>
      </c>
      <c r="B10" s="151">
        <v>375957</v>
      </c>
      <c r="C10" s="181">
        <f>'Salario Base, Anualidades y CP'!B38</f>
        <v>688250</v>
      </c>
      <c r="D10" s="35">
        <v>3</v>
      </c>
      <c r="E10" s="190">
        <f>'Salario Base, Anualidades y CP'!D38</f>
        <v>13352</v>
      </c>
      <c r="F10" s="181">
        <f t="shared" ref="F10" si="4">+D10*E10</f>
        <v>40056</v>
      </c>
      <c r="G10" s="9">
        <v>27</v>
      </c>
      <c r="H10" s="206">
        <f>'Salario Base, Anualidades y CP'!B47</f>
        <v>2273</v>
      </c>
      <c r="I10" s="34">
        <f t="shared" si="0"/>
        <v>61371</v>
      </c>
      <c r="J10" s="39">
        <v>0.65</v>
      </c>
      <c r="K10" s="190"/>
      <c r="L10" s="190">
        <f>+C10*J10</f>
        <v>447362.5</v>
      </c>
      <c r="M10" s="199">
        <f>+C10+F10+I10+K10+L10</f>
        <v>1237039.5</v>
      </c>
    </row>
    <row r="11" spans="1:13" x14ac:dyDescent="0.25">
      <c r="A11" s="58"/>
      <c r="B11" s="59"/>
      <c r="C11" s="71"/>
      <c r="D11" s="72"/>
      <c r="E11" s="63"/>
      <c r="F11" s="71"/>
      <c r="G11" s="71"/>
      <c r="H11" s="40"/>
      <c r="I11" s="71"/>
      <c r="J11" s="73"/>
      <c r="K11" s="71"/>
      <c r="L11" s="71"/>
      <c r="M11" s="71"/>
    </row>
    <row r="12" spans="1:13" x14ac:dyDescent="0.25">
      <c r="A12" s="71"/>
      <c r="B12" s="71"/>
      <c r="C12" s="71"/>
      <c r="D12" s="72"/>
      <c r="E12" s="63"/>
      <c r="F12" s="71"/>
      <c r="G12" s="71"/>
      <c r="H12" s="63"/>
      <c r="I12" s="71"/>
      <c r="J12" s="73"/>
      <c r="K12" s="71"/>
      <c r="L12" s="71"/>
      <c r="M12" s="71"/>
    </row>
    <row r="13" spans="1:13" ht="12.75" customHeight="1" x14ac:dyDescent="0.25">
      <c r="A13" s="71"/>
      <c r="B13" s="71"/>
      <c r="C13" s="71"/>
      <c r="D13" s="72"/>
      <c r="E13" s="63"/>
      <c r="F13" s="71"/>
      <c r="G13" s="71"/>
      <c r="H13" s="63"/>
      <c r="I13" s="71"/>
      <c r="J13" s="73"/>
      <c r="K13" s="71"/>
      <c r="L13" s="71"/>
      <c r="M13" s="71"/>
    </row>
    <row r="14" spans="1:13" x14ac:dyDescent="0.25">
      <c r="A14" s="71"/>
      <c r="B14" s="71"/>
      <c r="C14" s="71"/>
      <c r="D14" s="72"/>
      <c r="E14" s="63"/>
      <c r="F14" s="71"/>
      <c r="G14" s="71"/>
      <c r="H14" s="63"/>
      <c r="I14" s="71"/>
      <c r="J14" s="73"/>
      <c r="K14" s="71"/>
      <c r="L14" s="71"/>
      <c r="M14" s="71"/>
    </row>
    <row r="15" spans="1:13" x14ac:dyDescent="0.25">
      <c r="A15" s="71"/>
      <c r="B15" s="71"/>
      <c r="C15" s="71"/>
      <c r="D15" s="72"/>
      <c r="E15" s="63"/>
      <c r="F15" s="71"/>
      <c r="G15" s="71"/>
      <c r="H15" s="63"/>
      <c r="I15" s="71"/>
      <c r="J15" s="73"/>
      <c r="K15" s="71"/>
      <c r="L15" s="71"/>
      <c r="M15" s="71"/>
    </row>
    <row r="16" spans="1:13" x14ac:dyDescent="0.25">
      <c r="A16" s="71"/>
      <c r="B16" s="71"/>
      <c r="C16" s="71"/>
      <c r="D16" s="72"/>
      <c r="E16" s="63"/>
      <c r="F16" s="71"/>
      <c r="G16" s="71"/>
      <c r="H16" s="63"/>
      <c r="I16" s="71"/>
      <c r="J16" s="73"/>
      <c r="K16" s="71"/>
      <c r="L16" s="71"/>
      <c r="M16" s="71"/>
    </row>
    <row r="17" spans="1:13" x14ac:dyDescent="0.25">
      <c r="A17" s="71"/>
      <c r="B17" s="71"/>
      <c r="C17" s="71"/>
      <c r="D17" s="72"/>
      <c r="E17" s="63"/>
      <c r="F17" s="71"/>
      <c r="G17" s="71"/>
      <c r="H17" s="63"/>
      <c r="I17" s="71"/>
      <c r="J17" s="73"/>
      <c r="K17" s="71"/>
      <c r="L17" s="71"/>
      <c r="M17" s="71"/>
    </row>
    <row r="18" spans="1:13" x14ac:dyDescent="0.25">
      <c r="A18" s="71"/>
      <c r="B18" s="71"/>
      <c r="C18" s="71"/>
      <c r="D18" s="72"/>
      <c r="E18" s="63"/>
      <c r="F18" s="71"/>
      <c r="G18" s="71"/>
      <c r="H18" s="63"/>
      <c r="I18" s="71"/>
      <c r="J18" s="73"/>
      <c r="K18" s="71"/>
      <c r="L18" s="71"/>
      <c r="M18" s="71"/>
    </row>
    <row r="19" spans="1:13" x14ac:dyDescent="0.25">
      <c r="A19" s="71"/>
      <c r="B19" s="71"/>
      <c r="C19" s="71"/>
      <c r="D19" s="72"/>
      <c r="E19" s="63"/>
      <c r="F19" s="71"/>
      <c r="G19" s="71"/>
      <c r="H19" s="63"/>
      <c r="I19" s="71"/>
      <c r="J19" s="73"/>
      <c r="K19" s="71"/>
      <c r="L19" s="71"/>
      <c r="M19" s="71"/>
    </row>
    <row r="20" spans="1:13" x14ac:dyDescent="0.25">
      <c r="A20" s="71"/>
      <c r="B20" s="71"/>
      <c r="C20" s="71"/>
      <c r="D20" s="72"/>
      <c r="E20" s="63"/>
      <c r="F20" s="71"/>
      <c r="G20" s="71"/>
      <c r="H20" s="63"/>
      <c r="I20" s="71"/>
      <c r="J20" s="73"/>
      <c r="K20" s="71"/>
      <c r="L20" s="71"/>
      <c r="M20" s="71"/>
    </row>
    <row r="21" spans="1:13" x14ac:dyDescent="0.25">
      <c r="A21" s="71"/>
      <c r="B21" s="71"/>
      <c r="C21" s="71"/>
      <c r="D21" s="72"/>
      <c r="E21" s="63"/>
      <c r="F21" s="71"/>
      <c r="G21" s="71"/>
      <c r="H21" s="63"/>
      <c r="I21" s="71"/>
      <c r="J21" s="73"/>
      <c r="K21" s="71"/>
      <c r="L21" s="71"/>
      <c r="M21" s="71"/>
    </row>
    <row r="22" spans="1:13" x14ac:dyDescent="0.25">
      <c r="A22" s="71"/>
      <c r="B22" s="71"/>
      <c r="C22" s="71"/>
      <c r="D22" s="72"/>
      <c r="E22" s="63"/>
      <c r="F22" s="71"/>
      <c r="G22" s="71"/>
      <c r="H22" s="63"/>
      <c r="I22" s="71"/>
      <c r="J22" s="73"/>
      <c r="K22" s="71"/>
      <c r="L22" s="71"/>
      <c r="M22" s="71"/>
    </row>
    <row r="23" spans="1:13" x14ac:dyDescent="0.25">
      <c r="A23" s="71"/>
      <c r="B23" s="71"/>
      <c r="C23" s="71"/>
      <c r="D23" s="72"/>
      <c r="E23" s="63"/>
      <c r="F23" s="71"/>
      <c r="G23" s="71"/>
      <c r="H23" s="63"/>
      <c r="I23" s="71"/>
      <c r="J23" s="73"/>
      <c r="K23" s="71"/>
      <c r="L23" s="71"/>
      <c r="M23" s="71"/>
    </row>
    <row r="24" spans="1:13" x14ac:dyDescent="0.25">
      <c r="A24" s="71"/>
      <c r="B24" s="71"/>
      <c r="C24" s="71"/>
      <c r="D24" s="72"/>
      <c r="E24" s="63"/>
      <c r="F24" s="71"/>
      <c r="G24" s="71"/>
      <c r="H24" s="63"/>
      <c r="I24" s="71"/>
      <c r="J24" s="73"/>
      <c r="K24" s="71"/>
      <c r="L24" s="71"/>
      <c r="M24" s="71"/>
    </row>
    <row r="25" spans="1:13" x14ac:dyDescent="0.25">
      <c r="A25" s="71"/>
      <c r="B25" s="71"/>
      <c r="C25" s="71"/>
      <c r="D25" s="72"/>
      <c r="E25" s="63"/>
      <c r="F25" s="71"/>
      <c r="G25" s="71"/>
      <c r="H25" s="63"/>
      <c r="I25" s="71"/>
      <c r="J25" s="73"/>
      <c r="K25" s="71"/>
      <c r="L25" s="71"/>
      <c r="M25" s="71"/>
    </row>
    <row r="26" spans="1:13" x14ac:dyDescent="0.25">
      <c r="A26" s="71"/>
      <c r="B26" s="71"/>
      <c r="C26" s="71"/>
      <c r="D26" s="72"/>
      <c r="E26" s="63"/>
      <c r="F26" s="71"/>
      <c r="G26" s="71"/>
      <c r="H26" s="63"/>
      <c r="I26" s="71"/>
      <c r="J26" s="73"/>
      <c r="K26" s="71"/>
      <c r="L26" s="71"/>
      <c r="M26" s="71"/>
    </row>
    <row r="27" spans="1:13" x14ac:dyDescent="0.25">
      <c r="A27" s="71"/>
      <c r="B27" s="71"/>
      <c r="C27" s="71"/>
      <c r="D27" s="72"/>
      <c r="E27" s="63"/>
      <c r="F27" s="71"/>
      <c r="G27" s="71"/>
      <c r="H27" s="63"/>
      <c r="I27" s="71"/>
      <c r="J27" s="73"/>
      <c r="K27" s="71"/>
      <c r="L27" s="71"/>
      <c r="M27" s="71"/>
    </row>
    <row r="28" spans="1:13" x14ac:dyDescent="0.25">
      <c r="A28" s="71"/>
      <c r="B28" s="71"/>
      <c r="C28" s="71"/>
      <c r="D28" s="72"/>
      <c r="E28" s="63"/>
      <c r="F28" s="71"/>
      <c r="G28" s="71"/>
      <c r="H28" s="63"/>
      <c r="I28" s="71"/>
      <c r="J28" s="73"/>
      <c r="K28" s="71"/>
      <c r="L28" s="71"/>
      <c r="M28" s="71"/>
    </row>
    <row r="29" spans="1:13" x14ac:dyDescent="0.25">
      <c r="A29" s="71"/>
      <c r="B29" s="71"/>
      <c r="C29" s="71"/>
      <c r="D29" s="72"/>
      <c r="E29" s="63"/>
      <c r="F29" s="71"/>
      <c r="G29" s="71"/>
      <c r="H29" s="63"/>
      <c r="I29" s="71"/>
      <c r="J29" s="73"/>
      <c r="K29" s="71"/>
      <c r="L29" s="71"/>
      <c r="M29" s="71"/>
    </row>
    <row r="30" spans="1:13" x14ac:dyDescent="0.25">
      <c r="A30" s="71"/>
      <c r="B30" s="71"/>
      <c r="C30" s="71"/>
      <c r="D30" s="72"/>
      <c r="E30" s="63"/>
      <c r="F30" s="71"/>
      <c r="G30" s="71"/>
      <c r="H30" s="63"/>
      <c r="I30" s="71"/>
      <c r="J30" s="73"/>
      <c r="K30" s="71"/>
      <c r="L30" s="71"/>
      <c r="M30" s="71"/>
    </row>
    <row r="31" spans="1:13" x14ac:dyDescent="0.25">
      <c r="A31" s="64"/>
      <c r="B31" s="65"/>
      <c r="C31" s="71"/>
      <c r="D31" s="72"/>
      <c r="E31" s="63"/>
      <c r="F31" s="71"/>
      <c r="G31" s="71"/>
      <c r="H31" s="63"/>
      <c r="I31" s="71"/>
      <c r="J31" s="73"/>
      <c r="K31" s="71"/>
      <c r="L31" s="71"/>
      <c r="M31" s="71"/>
    </row>
    <row r="34" spans="3:5" x14ac:dyDescent="0.25">
      <c r="E34" s="29"/>
    </row>
    <row r="35" spans="3:5" x14ac:dyDescent="0.25">
      <c r="C35" s="87"/>
      <c r="D35" s="88"/>
      <c r="E35" s="29"/>
    </row>
    <row r="37" spans="3:5" x14ac:dyDescent="0.25">
      <c r="E37" s="86"/>
    </row>
    <row r="39" spans="3:5" x14ac:dyDescent="0.25">
      <c r="C39" s="89"/>
    </row>
    <row r="40" spans="3:5" x14ac:dyDescent="0.25">
      <c r="E40" s="90"/>
    </row>
  </sheetData>
  <pageMargins left="0.7" right="0.7" top="1.2760416666666667" bottom="0.75" header="0.3" footer="0.3"/>
  <pageSetup scale="50" orientation="landscape" r:id="rId1"/>
  <headerFooter alignWithMargins="0">
    <oddHeader>&amp;C&amp;"Arial,Negrita"&amp;12&amp;G
Relación de Puestos
Título 128- Ministerio de Ciencia, Tecnología y Telecomunicaciones
Programa 894-00 Innovación y Capital Humano para la Competitividad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M63"/>
  <sheetViews>
    <sheetView tabSelected="1" zoomScaleNormal="100" workbookViewId="0">
      <selection activeCell="H54" sqref="H54"/>
    </sheetView>
  </sheetViews>
  <sheetFormatPr baseColWidth="10" defaultRowHeight="13.2" x14ac:dyDescent="0.25"/>
  <cols>
    <col min="1" max="1" width="10.6640625" style="3" customWidth="1"/>
    <col min="2" max="2" width="9.44140625" style="1" customWidth="1"/>
    <col min="3" max="3" width="15.6640625" style="185" customWidth="1"/>
    <col min="4" max="4" width="15.6640625" style="10" customWidth="1"/>
    <col min="5" max="6" width="15.6640625" style="185" customWidth="1"/>
    <col min="7" max="7" width="15.6640625" style="2" customWidth="1"/>
    <col min="8" max="9" width="15.6640625" style="185" customWidth="1"/>
    <col min="10" max="10" width="15.6640625" style="5" customWidth="1"/>
    <col min="11" max="11" width="15.6640625" style="185" customWidth="1"/>
    <col min="12" max="12" width="15.6640625" style="2" customWidth="1"/>
    <col min="13" max="13" width="15.6640625" style="185" customWidth="1"/>
  </cols>
  <sheetData>
    <row r="1" spans="1:13" s="12" customFormat="1" ht="34.5" customHeight="1" x14ac:dyDescent="0.25">
      <c r="A1" s="13" t="s">
        <v>480</v>
      </c>
      <c r="B1" s="14"/>
      <c r="C1" s="179"/>
      <c r="D1" s="16"/>
      <c r="E1" s="179"/>
      <c r="F1" s="179"/>
      <c r="G1" s="15"/>
      <c r="H1" s="179"/>
      <c r="I1" s="179"/>
      <c r="J1" s="17"/>
      <c r="K1" s="179"/>
      <c r="L1" s="15"/>
      <c r="M1" s="179"/>
    </row>
    <row r="2" spans="1:13" ht="40.5" customHeight="1" x14ac:dyDescent="0.25">
      <c r="A2" s="138" t="s">
        <v>275</v>
      </c>
      <c r="B2" s="139" t="s">
        <v>5</v>
      </c>
      <c r="C2" s="207" t="s">
        <v>8</v>
      </c>
      <c r="D2" s="140" t="s">
        <v>6</v>
      </c>
      <c r="E2" s="207" t="s">
        <v>233</v>
      </c>
      <c r="F2" s="207" t="s">
        <v>9</v>
      </c>
      <c r="G2" s="142" t="s">
        <v>7</v>
      </c>
      <c r="H2" s="207" t="s">
        <v>234</v>
      </c>
      <c r="I2" s="207" t="s">
        <v>10</v>
      </c>
      <c r="J2" s="141" t="s">
        <v>235</v>
      </c>
      <c r="K2" s="207" t="s">
        <v>11</v>
      </c>
      <c r="L2" s="141" t="s">
        <v>12</v>
      </c>
      <c r="M2" s="210" t="s">
        <v>236</v>
      </c>
    </row>
    <row r="3" spans="1:13" s="47" customFormat="1" x14ac:dyDescent="0.25">
      <c r="A3" s="48">
        <v>1</v>
      </c>
      <c r="B3" s="143">
        <v>356452</v>
      </c>
      <c r="C3" s="182">
        <f>+'Salario Base, Anualidades y CP'!B45</f>
        <v>1302650</v>
      </c>
      <c r="D3" s="54">
        <v>23</v>
      </c>
      <c r="E3" s="204">
        <f>+'Salario Base, Anualidades y CP'!D45</f>
        <v>25271</v>
      </c>
      <c r="F3" s="182">
        <f>+D3*E3</f>
        <v>581233</v>
      </c>
      <c r="G3" s="52">
        <v>75.5</v>
      </c>
      <c r="H3" s="192">
        <f>'Salario Base, Anualidades y CP'!B47</f>
        <v>2273</v>
      </c>
      <c r="I3" s="182">
        <f>+G3*H3</f>
        <v>171611.5</v>
      </c>
      <c r="J3" s="55">
        <v>0.65</v>
      </c>
      <c r="K3" s="182">
        <f>+J3*C3</f>
        <v>846722.5</v>
      </c>
      <c r="L3" s="50">
        <v>0</v>
      </c>
      <c r="M3" s="204">
        <f>+C3+F3+I3+K3+L3</f>
        <v>2902217</v>
      </c>
    </row>
    <row r="4" spans="1:13" s="29" customFormat="1" x14ac:dyDescent="0.25">
      <c r="A4" s="33">
        <f>+A3+1</f>
        <v>2</v>
      </c>
      <c r="B4" s="144">
        <v>356265</v>
      </c>
      <c r="C4" s="181">
        <f>+'Salario Base, Anualidades y CP'!B7</f>
        <v>470263</v>
      </c>
      <c r="D4" s="27">
        <v>0</v>
      </c>
      <c r="E4" s="193">
        <f>+'Salario Base, Anualidades y CP'!D7</f>
        <v>0</v>
      </c>
      <c r="F4" s="181">
        <f>+D4*E4</f>
        <v>0</v>
      </c>
      <c r="G4" s="28">
        <v>0</v>
      </c>
      <c r="H4" s="193">
        <v>0</v>
      </c>
      <c r="I4" s="181">
        <f>+G4*H4</f>
        <v>0</v>
      </c>
      <c r="J4" s="28">
        <v>0</v>
      </c>
      <c r="K4" s="181">
        <v>0</v>
      </c>
      <c r="L4" s="18">
        <v>0</v>
      </c>
      <c r="M4" s="199">
        <f>+C4+F4+I4+K4+L4</f>
        <v>470263</v>
      </c>
    </row>
    <row r="5" spans="1:13" s="26" customFormat="1" x14ac:dyDescent="0.25">
      <c r="A5" s="48">
        <v>3</v>
      </c>
      <c r="B5" s="144">
        <v>356220</v>
      </c>
      <c r="C5" s="181">
        <f>'Salario Base, Anualidades y CP'!B14</f>
        <v>4162438</v>
      </c>
      <c r="D5" s="27">
        <v>0</v>
      </c>
      <c r="E5" s="193">
        <f>+'Salario Base, Anualidades y CP'!D14</f>
        <v>0</v>
      </c>
      <c r="F5" s="181">
        <f>+D5*E5</f>
        <v>0</v>
      </c>
      <c r="G5" s="28">
        <v>0</v>
      </c>
      <c r="H5" s="193">
        <v>0</v>
      </c>
      <c r="I5" s="181">
        <f>+G5*H5</f>
        <v>0</v>
      </c>
      <c r="J5" s="28">
        <v>0</v>
      </c>
      <c r="K5" s="181">
        <v>0</v>
      </c>
      <c r="L5" s="18">
        <v>0</v>
      </c>
      <c r="M5" s="199">
        <f>+C5+F5+I5+K5+L5</f>
        <v>4162438</v>
      </c>
    </row>
    <row r="6" spans="1:13" x14ac:dyDescent="0.25">
      <c r="A6" s="33">
        <v>4</v>
      </c>
      <c r="B6" s="145">
        <v>356226</v>
      </c>
      <c r="C6" s="181">
        <f>'Salario Base, Anualidades y CP'!B19</f>
        <v>3203134</v>
      </c>
      <c r="D6" s="19">
        <v>0</v>
      </c>
      <c r="E6" s="192">
        <f>+'Salario Base, Anualidades y CP'!D19</f>
        <v>0</v>
      </c>
      <c r="F6" s="181" t="e">
        <f>#N/A</f>
        <v>#N/A</v>
      </c>
      <c r="G6" s="8">
        <v>0</v>
      </c>
      <c r="H6" s="192">
        <v>0</v>
      </c>
      <c r="I6" s="181" t="e">
        <f>#N/A</f>
        <v>#N/A</v>
      </c>
      <c r="J6" s="8">
        <v>0</v>
      </c>
      <c r="K6" s="181">
        <v>0</v>
      </c>
      <c r="L6" s="18">
        <v>0</v>
      </c>
      <c r="M6" s="199">
        <f>C6</f>
        <v>3203134</v>
      </c>
    </row>
    <row r="7" spans="1:13" s="128" customFormat="1" x14ac:dyDescent="0.25">
      <c r="A7" s="48">
        <v>5</v>
      </c>
      <c r="B7" s="144">
        <v>356257</v>
      </c>
      <c r="C7" s="181">
        <f>+'Salario Base, Anualidades y CP'!B40</f>
        <v>1389994</v>
      </c>
      <c r="D7" s="19">
        <v>0</v>
      </c>
      <c r="E7" s="19">
        <f>+'Salario Base, Anualidades y CP'!D40</f>
        <v>0</v>
      </c>
      <c r="F7" s="181" t="e">
        <f>#N/A</f>
        <v>#N/A</v>
      </c>
      <c r="G7" s="19">
        <v>0</v>
      </c>
      <c r="H7" s="19">
        <v>0</v>
      </c>
      <c r="I7" s="181" t="e">
        <f>#N/A</f>
        <v>#N/A</v>
      </c>
      <c r="J7" s="19">
        <v>0</v>
      </c>
      <c r="K7" s="181">
        <v>0</v>
      </c>
      <c r="L7" s="18">
        <v>0</v>
      </c>
      <c r="M7" s="199">
        <f t="shared" ref="M7:M15" si="0">C7</f>
        <v>1389994</v>
      </c>
    </row>
    <row r="8" spans="1:13" s="12" customFormat="1" x14ac:dyDescent="0.25">
      <c r="A8" s="33">
        <v>6</v>
      </c>
      <c r="B8" s="144">
        <v>356245</v>
      </c>
      <c r="C8" s="181">
        <f>+'Salario Base, Anualidades y CP'!B40</f>
        <v>1389994</v>
      </c>
      <c r="D8" s="19">
        <v>0</v>
      </c>
      <c r="E8" s="192">
        <f>+'Salario Base, Anualidades y CP'!D40</f>
        <v>0</v>
      </c>
      <c r="F8" s="181" t="e">
        <f>#N/A</f>
        <v>#N/A</v>
      </c>
      <c r="G8" s="8">
        <v>0</v>
      </c>
      <c r="H8" s="192">
        <v>0</v>
      </c>
      <c r="I8" s="181" t="e">
        <f>#N/A</f>
        <v>#N/A</v>
      </c>
      <c r="J8" s="8">
        <v>0</v>
      </c>
      <c r="K8" s="181">
        <v>0</v>
      </c>
      <c r="L8" s="18">
        <v>0</v>
      </c>
      <c r="M8" s="199">
        <f t="shared" si="0"/>
        <v>1389994</v>
      </c>
    </row>
    <row r="9" spans="1:13" s="29" customFormat="1" x14ac:dyDescent="0.25">
      <c r="A9" s="48">
        <v>7</v>
      </c>
      <c r="B9" s="144">
        <v>356248</v>
      </c>
      <c r="C9" s="181">
        <f>+'Salario Base, Anualidades y CP'!B40</f>
        <v>1389994</v>
      </c>
      <c r="D9" s="35">
        <v>0</v>
      </c>
      <c r="E9" s="190">
        <f>+'Salario Base, Anualidades y CP'!D40</f>
        <v>0</v>
      </c>
      <c r="F9" s="181"/>
      <c r="G9" s="34">
        <v>0</v>
      </c>
      <c r="H9" s="190">
        <v>0</v>
      </c>
      <c r="I9" s="181">
        <f>+G9*H9</f>
        <v>0</v>
      </c>
      <c r="J9" s="34">
        <v>0</v>
      </c>
      <c r="K9" s="181">
        <f t="shared" ref="K9:L9" si="1">+I9*J9</f>
        <v>0</v>
      </c>
      <c r="L9" s="18">
        <f t="shared" si="1"/>
        <v>0</v>
      </c>
      <c r="M9" s="199">
        <f t="shared" si="0"/>
        <v>1389994</v>
      </c>
    </row>
    <row r="10" spans="1:13" s="12" customFormat="1" x14ac:dyDescent="0.25">
      <c r="A10" s="33">
        <v>8</v>
      </c>
      <c r="B10" s="145">
        <v>356250</v>
      </c>
      <c r="C10" s="181">
        <f>+'Salario Base, Anualidades y CP'!B40</f>
        <v>1389994</v>
      </c>
      <c r="D10" s="19">
        <v>0</v>
      </c>
      <c r="E10" s="192">
        <f>+'Salario Base, Anualidades y CP'!D40</f>
        <v>0</v>
      </c>
      <c r="F10" s="181"/>
      <c r="G10" s="8">
        <v>0</v>
      </c>
      <c r="H10" s="192">
        <v>0</v>
      </c>
      <c r="I10" s="181" t="e">
        <f>#N/A</f>
        <v>#N/A</v>
      </c>
      <c r="J10" s="8">
        <v>0</v>
      </c>
      <c r="K10" s="181">
        <v>0</v>
      </c>
      <c r="L10" s="18">
        <v>0</v>
      </c>
      <c r="M10" s="199">
        <f t="shared" si="0"/>
        <v>1389994</v>
      </c>
    </row>
    <row r="11" spans="1:13" x14ac:dyDescent="0.25">
      <c r="A11" s="48">
        <v>9</v>
      </c>
      <c r="B11" s="145">
        <v>356251</v>
      </c>
      <c r="C11" s="181">
        <f>+'Salario Base, Anualidades y CP'!B40</f>
        <v>1389994</v>
      </c>
      <c r="D11" s="19">
        <v>0</v>
      </c>
      <c r="E11" s="192">
        <f>+'Salario Base, Anualidades y CP'!D40</f>
        <v>0</v>
      </c>
      <c r="F11" s="181" t="e">
        <f>#N/A</f>
        <v>#N/A</v>
      </c>
      <c r="G11" s="8">
        <v>0</v>
      </c>
      <c r="H11" s="192">
        <v>0</v>
      </c>
      <c r="I11" s="181" t="e">
        <f>#N/A</f>
        <v>#N/A</v>
      </c>
      <c r="J11" s="8">
        <v>0</v>
      </c>
      <c r="K11" s="181">
        <v>0</v>
      </c>
      <c r="L11" s="18">
        <v>0</v>
      </c>
      <c r="M11" s="199">
        <f t="shared" si="0"/>
        <v>1389994</v>
      </c>
    </row>
    <row r="12" spans="1:13" x14ac:dyDescent="0.25">
      <c r="A12" s="33">
        <f t="shared" ref="A12" si="2">+A11+1</f>
        <v>10</v>
      </c>
      <c r="B12" s="145">
        <v>356256</v>
      </c>
      <c r="C12" s="181">
        <f>+'Salario Base, Anualidades y CP'!B40</f>
        <v>1389994</v>
      </c>
      <c r="D12" s="19">
        <v>0</v>
      </c>
      <c r="E12" s="192">
        <f>+'Salario Base, Anualidades y CP'!D40</f>
        <v>0</v>
      </c>
      <c r="F12" s="181" t="e">
        <f>#N/A</f>
        <v>#N/A</v>
      </c>
      <c r="G12" s="8">
        <v>0</v>
      </c>
      <c r="H12" s="192">
        <v>0</v>
      </c>
      <c r="I12" s="181" t="e">
        <f>#N/A</f>
        <v>#N/A</v>
      </c>
      <c r="J12" s="8">
        <v>0</v>
      </c>
      <c r="K12" s="181">
        <v>0</v>
      </c>
      <c r="L12" s="18">
        <v>0</v>
      </c>
      <c r="M12" s="199">
        <f t="shared" si="0"/>
        <v>1389994</v>
      </c>
    </row>
    <row r="13" spans="1:13" x14ac:dyDescent="0.25">
      <c r="A13" s="48">
        <v>11</v>
      </c>
      <c r="B13" s="144">
        <v>371940</v>
      </c>
      <c r="C13" s="181">
        <f>+'Salario Base, Anualidades y CP'!B40</f>
        <v>1389994</v>
      </c>
      <c r="D13" s="27"/>
      <c r="E13" s="193"/>
      <c r="F13" s="181"/>
      <c r="G13" s="28"/>
      <c r="H13" s="193"/>
      <c r="I13" s="181"/>
      <c r="J13" s="28"/>
      <c r="K13" s="181"/>
      <c r="L13" s="18"/>
      <c r="M13" s="199">
        <f t="shared" si="0"/>
        <v>1389994</v>
      </c>
    </row>
    <row r="14" spans="1:13" x14ac:dyDescent="0.25">
      <c r="A14" s="33">
        <v>12</v>
      </c>
      <c r="B14" s="144">
        <v>356268</v>
      </c>
      <c r="C14" s="181">
        <f>+'Salario Base, Anualidades y CP'!B7</f>
        <v>470263</v>
      </c>
      <c r="D14" s="27">
        <v>0</v>
      </c>
      <c r="E14" s="193">
        <f>+'Salario Base, Anualidades y CP'!D7</f>
        <v>0</v>
      </c>
      <c r="F14" s="181" t="e">
        <f>#N/A</f>
        <v>#N/A</v>
      </c>
      <c r="G14" s="28">
        <v>0</v>
      </c>
      <c r="H14" s="193">
        <v>0</v>
      </c>
      <c r="I14" s="181" t="e">
        <f>#N/A</f>
        <v>#N/A</v>
      </c>
      <c r="J14" s="28">
        <v>0</v>
      </c>
      <c r="K14" s="181">
        <v>0</v>
      </c>
      <c r="L14" s="18">
        <v>0</v>
      </c>
      <c r="M14" s="199">
        <f t="shared" si="0"/>
        <v>470263</v>
      </c>
    </row>
    <row r="15" spans="1:13" s="29" customFormat="1" x14ac:dyDescent="0.25">
      <c r="A15" s="48">
        <v>13</v>
      </c>
      <c r="B15" s="144">
        <v>356242</v>
      </c>
      <c r="C15" s="181">
        <f>+'Salario Base, Anualidades y CP'!B40</f>
        <v>1389994</v>
      </c>
      <c r="D15" s="27">
        <v>0</v>
      </c>
      <c r="E15" s="193">
        <f>+'Salario Base, Anualidades y CP'!D40</f>
        <v>0</v>
      </c>
      <c r="F15" s="181">
        <f t="shared" ref="F15:F22" si="3">+D15*E15</f>
        <v>0</v>
      </c>
      <c r="G15" s="28">
        <v>0</v>
      </c>
      <c r="H15" s="193">
        <v>0</v>
      </c>
      <c r="I15" s="181">
        <f t="shared" ref="I15:I22" si="4">+G15*H15</f>
        <v>0</v>
      </c>
      <c r="J15" s="28">
        <v>0</v>
      </c>
      <c r="K15" s="181">
        <v>0</v>
      </c>
      <c r="L15" s="18">
        <v>0</v>
      </c>
      <c r="M15" s="199">
        <f t="shared" si="0"/>
        <v>1389994</v>
      </c>
    </row>
    <row r="16" spans="1:13" x14ac:dyDescent="0.25">
      <c r="A16" s="33">
        <f t="shared" ref="A16" si="5">+A15+1</f>
        <v>14</v>
      </c>
      <c r="B16" s="145">
        <v>356225</v>
      </c>
      <c r="C16" s="181">
        <f>+'Salario Base, Anualidades y CP'!B19</f>
        <v>3203134</v>
      </c>
      <c r="D16" s="19">
        <v>0</v>
      </c>
      <c r="E16" s="192">
        <f>+'Salario Base, Anualidades y CP'!D19</f>
        <v>0</v>
      </c>
      <c r="F16" s="181">
        <f t="shared" si="3"/>
        <v>0</v>
      </c>
      <c r="G16" s="8">
        <v>0</v>
      </c>
      <c r="H16" s="192">
        <v>0</v>
      </c>
      <c r="I16" s="181">
        <f t="shared" si="4"/>
        <v>0</v>
      </c>
      <c r="J16" s="8">
        <v>0</v>
      </c>
      <c r="K16" s="181">
        <v>0</v>
      </c>
      <c r="L16" s="18">
        <v>0</v>
      </c>
      <c r="M16" s="199">
        <f t="shared" ref="M16:M22" si="6">+C16+F16+I16+K16+L16</f>
        <v>3203134</v>
      </c>
    </row>
    <row r="17" spans="1:13" x14ac:dyDescent="0.25">
      <c r="A17" s="48">
        <v>15</v>
      </c>
      <c r="B17" s="145">
        <v>356237</v>
      </c>
      <c r="C17" s="181">
        <f>+'Salario Base, Anualidades y CP'!B40</f>
        <v>1389994</v>
      </c>
      <c r="D17" s="19">
        <v>0</v>
      </c>
      <c r="E17" s="192">
        <f>+'Salario Base, Anualidades y CP'!D40</f>
        <v>0</v>
      </c>
      <c r="F17" s="181">
        <f t="shared" si="3"/>
        <v>0</v>
      </c>
      <c r="G17" s="8">
        <v>0</v>
      </c>
      <c r="H17" s="192">
        <v>0</v>
      </c>
      <c r="I17" s="181">
        <f t="shared" si="4"/>
        <v>0</v>
      </c>
      <c r="J17" s="8">
        <v>0</v>
      </c>
      <c r="K17" s="181">
        <v>0</v>
      </c>
      <c r="L17" s="18">
        <v>0</v>
      </c>
      <c r="M17" s="199">
        <f t="shared" si="6"/>
        <v>1389994</v>
      </c>
    </row>
    <row r="18" spans="1:13" s="29" customFormat="1" x14ac:dyDescent="0.25">
      <c r="A18" s="33">
        <v>16</v>
      </c>
      <c r="B18" s="144">
        <v>356255</v>
      </c>
      <c r="C18" s="181">
        <f>+'Salario Base, Anualidades y CP'!B40</f>
        <v>1389994</v>
      </c>
      <c r="D18" s="35">
        <v>0</v>
      </c>
      <c r="E18" s="190">
        <f>+'Salario Base, Anualidades y CP'!D40</f>
        <v>0</v>
      </c>
      <c r="F18" s="181">
        <f t="shared" si="3"/>
        <v>0</v>
      </c>
      <c r="G18" s="34">
        <v>0</v>
      </c>
      <c r="H18" s="190">
        <v>0</v>
      </c>
      <c r="I18" s="181">
        <f t="shared" si="4"/>
        <v>0</v>
      </c>
      <c r="J18" s="34">
        <v>0</v>
      </c>
      <c r="K18" s="181">
        <f t="shared" ref="K18:L18" si="7">+I18*J18</f>
        <v>0</v>
      </c>
      <c r="L18" s="18">
        <f t="shared" si="7"/>
        <v>0</v>
      </c>
      <c r="M18" s="199">
        <f t="shared" si="6"/>
        <v>1389994</v>
      </c>
    </row>
    <row r="19" spans="1:13" x14ac:dyDescent="0.25">
      <c r="A19" s="48">
        <v>17</v>
      </c>
      <c r="B19" s="145">
        <v>356437</v>
      </c>
      <c r="C19" s="181">
        <f>+'Salario Base, Anualidades y CP'!B40</f>
        <v>1389994</v>
      </c>
      <c r="D19" s="19">
        <v>0</v>
      </c>
      <c r="E19" s="192">
        <f>+'Salario Base, Anualidades y CP'!D40</f>
        <v>0</v>
      </c>
      <c r="F19" s="181">
        <f t="shared" si="3"/>
        <v>0</v>
      </c>
      <c r="G19" s="8">
        <v>0</v>
      </c>
      <c r="H19" s="192">
        <v>0</v>
      </c>
      <c r="I19" s="181">
        <f t="shared" si="4"/>
        <v>0</v>
      </c>
      <c r="J19" s="8">
        <v>0</v>
      </c>
      <c r="K19" s="181">
        <v>0</v>
      </c>
      <c r="L19" s="18">
        <v>0</v>
      </c>
      <c r="M19" s="199">
        <f t="shared" si="6"/>
        <v>1389994</v>
      </c>
    </row>
    <row r="20" spans="1:13" x14ac:dyDescent="0.25">
      <c r="A20" s="33">
        <f t="shared" ref="A20" si="8">+A19+1</f>
        <v>18</v>
      </c>
      <c r="B20" s="146">
        <v>360694</v>
      </c>
      <c r="C20" s="181">
        <f>+'Salario Base, Anualidades y CP'!B40</f>
        <v>1389994</v>
      </c>
      <c r="D20" s="23">
        <v>0</v>
      </c>
      <c r="E20" s="208">
        <f>+'Salario Base, Anualidades y CP'!D40</f>
        <v>0</v>
      </c>
      <c r="F20" s="202">
        <f t="shared" si="3"/>
        <v>0</v>
      </c>
      <c r="G20" s="24">
        <v>0</v>
      </c>
      <c r="H20" s="208">
        <v>0</v>
      </c>
      <c r="I20" s="202">
        <f t="shared" si="4"/>
        <v>0</v>
      </c>
      <c r="J20" s="24">
        <v>0</v>
      </c>
      <c r="K20" s="202">
        <v>0</v>
      </c>
      <c r="L20" s="22">
        <v>0</v>
      </c>
      <c r="M20" s="211">
        <f t="shared" si="6"/>
        <v>1389994</v>
      </c>
    </row>
    <row r="21" spans="1:13" s="29" customFormat="1" x14ac:dyDescent="0.25">
      <c r="A21" s="48">
        <v>19</v>
      </c>
      <c r="B21" s="144">
        <v>356221</v>
      </c>
      <c r="C21" s="181">
        <f>+'Salario Base, Anualidades y CP'!B14</f>
        <v>4162438</v>
      </c>
      <c r="D21" s="27">
        <v>0</v>
      </c>
      <c r="E21" s="193">
        <f>+'Salario Base, Anualidades y CP'!D14</f>
        <v>0</v>
      </c>
      <c r="F21" s="181">
        <f t="shared" si="3"/>
        <v>0</v>
      </c>
      <c r="G21" s="28">
        <v>0</v>
      </c>
      <c r="H21" s="193">
        <v>0</v>
      </c>
      <c r="I21" s="181">
        <f t="shared" si="4"/>
        <v>0</v>
      </c>
      <c r="J21" s="28">
        <v>0</v>
      </c>
      <c r="K21" s="181">
        <v>0</v>
      </c>
      <c r="L21" s="18">
        <v>0</v>
      </c>
      <c r="M21" s="199">
        <f t="shared" si="6"/>
        <v>4162438</v>
      </c>
    </row>
    <row r="22" spans="1:13" s="29" customFormat="1" x14ac:dyDescent="0.25">
      <c r="A22" s="33">
        <v>20</v>
      </c>
      <c r="B22" s="144">
        <v>356266</v>
      </c>
      <c r="C22" s="181">
        <f>+'Salario Base, Anualidades y CP'!B7</f>
        <v>470263</v>
      </c>
      <c r="D22" s="27">
        <v>0</v>
      </c>
      <c r="E22" s="27">
        <f>+'Salario Base, Anualidades y CP'!D7</f>
        <v>0</v>
      </c>
      <c r="F22" s="181">
        <f t="shared" si="3"/>
        <v>0</v>
      </c>
      <c r="G22" s="27">
        <v>0</v>
      </c>
      <c r="H22" s="27">
        <v>0</v>
      </c>
      <c r="I22" s="181">
        <f t="shared" si="4"/>
        <v>0</v>
      </c>
      <c r="J22" s="27">
        <v>0</v>
      </c>
      <c r="K22" s="181">
        <v>0</v>
      </c>
      <c r="L22" s="18">
        <v>0</v>
      </c>
      <c r="M22" s="199">
        <f t="shared" si="6"/>
        <v>470263</v>
      </c>
    </row>
    <row r="23" spans="1:13" s="29" customFormat="1" x14ac:dyDescent="0.25">
      <c r="A23" s="48">
        <v>21</v>
      </c>
      <c r="B23" s="144">
        <v>356224</v>
      </c>
      <c r="C23" s="181">
        <f>'Salario Base, Anualidades y CP'!B19</f>
        <v>3203134</v>
      </c>
      <c r="D23" s="27">
        <v>0</v>
      </c>
      <c r="E23" s="193">
        <f>+'Salario Base, Anualidades y CP'!D19</f>
        <v>0</v>
      </c>
      <c r="F23" s="181" t="e">
        <f>#N/A</f>
        <v>#N/A</v>
      </c>
      <c r="G23" s="28">
        <v>0</v>
      </c>
      <c r="H23" s="193">
        <v>0</v>
      </c>
      <c r="I23" s="181" t="e">
        <f>#N/A</f>
        <v>#N/A</v>
      </c>
      <c r="J23" s="28">
        <v>0</v>
      </c>
      <c r="K23" s="181">
        <v>0</v>
      </c>
      <c r="L23" s="18">
        <v>0</v>
      </c>
      <c r="M23" s="199">
        <f>C23</f>
        <v>3203134</v>
      </c>
    </row>
    <row r="24" spans="1:13" s="12" customFormat="1" x14ac:dyDescent="0.25">
      <c r="A24" s="33">
        <f t="shared" ref="A24" si="9">+A23+1</f>
        <v>22</v>
      </c>
      <c r="B24" s="145">
        <v>356258</v>
      </c>
      <c r="C24" s="181">
        <f>+'Salario Base, Anualidades y CP'!B40</f>
        <v>1389994</v>
      </c>
      <c r="D24" s="19">
        <v>0</v>
      </c>
      <c r="E24" s="192">
        <f>+'Salario Base, Anualidades y CP'!D40</f>
        <v>0</v>
      </c>
      <c r="F24" s="181">
        <f t="shared" ref="F24:F29" si="10">+D24*E24</f>
        <v>0</v>
      </c>
      <c r="G24" s="8">
        <v>0</v>
      </c>
      <c r="H24" s="192">
        <v>0</v>
      </c>
      <c r="I24" s="181">
        <f t="shared" ref="I24:I29" si="11">+G24*H24</f>
        <v>0</v>
      </c>
      <c r="J24" s="8">
        <v>0</v>
      </c>
      <c r="K24" s="181">
        <f t="shared" ref="K24:L24" si="12">+I24*J24</f>
        <v>0</v>
      </c>
      <c r="L24" s="18">
        <f t="shared" si="12"/>
        <v>0</v>
      </c>
      <c r="M24" s="199">
        <f t="shared" ref="M24:M29" si="13">+C24+F24+I24+K24+L24</f>
        <v>1389994</v>
      </c>
    </row>
    <row r="25" spans="1:13" s="25" customFormat="1" x14ac:dyDescent="0.25">
      <c r="A25" s="48">
        <v>23</v>
      </c>
      <c r="B25" s="145">
        <v>356234</v>
      </c>
      <c r="C25" s="181">
        <f>+'Salario Base, Anualidades y CP'!B40</f>
        <v>1389994</v>
      </c>
      <c r="D25" s="19">
        <v>0</v>
      </c>
      <c r="E25" s="192">
        <f>+'Salario Base, Anualidades y CP'!D40</f>
        <v>0</v>
      </c>
      <c r="F25" s="181">
        <f t="shared" si="10"/>
        <v>0</v>
      </c>
      <c r="G25" s="8">
        <v>0</v>
      </c>
      <c r="H25" s="192">
        <v>0</v>
      </c>
      <c r="I25" s="181">
        <f t="shared" si="11"/>
        <v>0</v>
      </c>
      <c r="J25" s="8">
        <v>0</v>
      </c>
      <c r="K25" s="181">
        <f t="shared" ref="K25:L25" si="14">+I25*J25</f>
        <v>0</v>
      </c>
      <c r="L25" s="18">
        <f t="shared" si="14"/>
        <v>0</v>
      </c>
      <c r="M25" s="199">
        <f t="shared" si="13"/>
        <v>1389994</v>
      </c>
    </row>
    <row r="26" spans="1:13" s="29" customFormat="1" x14ac:dyDescent="0.25">
      <c r="A26" s="33">
        <v>24</v>
      </c>
      <c r="B26" s="144">
        <v>356259</v>
      </c>
      <c r="C26" s="181">
        <f>+'Salario Base, Anualidades y CP'!B40</f>
        <v>1389994</v>
      </c>
      <c r="D26" s="27">
        <v>0</v>
      </c>
      <c r="E26" s="193">
        <f>+'Salario Base, Anualidades y CP'!D7</f>
        <v>0</v>
      </c>
      <c r="F26" s="181">
        <f t="shared" si="10"/>
        <v>0</v>
      </c>
      <c r="G26" s="28">
        <v>0</v>
      </c>
      <c r="H26" s="193">
        <v>0</v>
      </c>
      <c r="I26" s="181">
        <f t="shared" si="11"/>
        <v>0</v>
      </c>
      <c r="J26" s="28">
        <v>0</v>
      </c>
      <c r="K26" s="181">
        <f t="shared" ref="K26:L26" si="15">+I26*J26</f>
        <v>0</v>
      </c>
      <c r="L26" s="18">
        <f t="shared" si="15"/>
        <v>0</v>
      </c>
      <c r="M26" s="199">
        <f t="shared" si="13"/>
        <v>1389994</v>
      </c>
    </row>
    <row r="27" spans="1:13" s="29" customFormat="1" x14ac:dyDescent="0.25">
      <c r="A27" s="48">
        <v>25</v>
      </c>
      <c r="B27" s="144">
        <v>356262</v>
      </c>
      <c r="C27" s="181">
        <f>+'Salario Base, Anualidades y CP'!B40</f>
        <v>1389994</v>
      </c>
      <c r="D27" s="35">
        <v>0</v>
      </c>
      <c r="E27" s="190">
        <f>+'Salario Base, Anualidades y CP'!D7</f>
        <v>0</v>
      </c>
      <c r="F27" s="181">
        <f t="shared" si="10"/>
        <v>0</v>
      </c>
      <c r="G27" s="34">
        <v>0</v>
      </c>
      <c r="H27" s="190">
        <v>0</v>
      </c>
      <c r="I27" s="181">
        <f t="shared" si="11"/>
        <v>0</v>
      </c>
      <c r="J27" s="34">
        <v>0</v>
      </c>
      <c r="K27" s="181">
        <f t="shared" ref="K27:L27" si="16">+I27*J27</f>
        <v>0</v>
      </c>
      <c r="L27" s="18">
        <f t="shared" si="16"/>
        <v>0</v>
      </c>
      <c r="M27" s="199">
        <f t="shared" si="13"/>
        <v>1389994</v>
      </c>
    </row>
    <row r="28" spans="1:13" s="29" customFormat="1" x14ac:dyDescent="0.25">
      <c r="A28" s="33">
        <f t="shared" ref="A28" si="17">+A27+1</f>
        <v>26</v>
      </c>
      <c r="B28" s="144">
        <v>356238</v>
      </c>
      <c r="C28" s="181">
        <f>+'Salario Base, Anualidades y CP'!B40</f>
        <v>1389994</v>
      </c>
      <c r="D28" s="126">
        <v>0</v>
      </c>
      <c r="E28" s="196">
        <f>+'Salario Base, Anualidades y CP'!D40</f>
        <v>0</v>
      </c>
      <c r="F28" s="196">
        <f t="shared" si="10"/>
        <v>0</v>
      </c>
      <c r="G28" s="111">
        <v>0</v>
      </c>
      <c r="H28" s="196">
        <v>0</v>
      </c>
      <c r="I28" s="196">
        <f t="shared" si="11"/>
        <v>0</v>
      </c>
      <c r="J28" s="111">
        <v>0</v>
      </c>
      <c r="K28" s="196">
        <v>0</v>
      </c>
      <c r="L28" s="111">
        <v>0</v>
      </c>
      <c r="M28" s="199">
        <f t="shared" si="13"/>
        <v>1389994</v>
      </c>
    </row>
    <row r="29" spans="1:13" s="66" customFormat="1" x14ac:dyDescent="0.25">
      <c r="A29" s="48">
        <v>27</v>
      </c>
      <c r="B29" s="144">
        <v>356239</v>
      </c>
      <c r="C29" s="181">
        <f>+'Salario Base, Anualidades y CP'!B40</f>
        <v>1389994</v>
      </c>
      <c r="D29" s="126">
        <v>0</v>
      </c>
      <c r="E29" s="196">
        <f>+'Salario Base, Anualidades y CP'!D40</f>
        <v>0</v>
      </c>
      <c r="F29" s="196">
        <f t="shared" si="10"/>
        <v>0</v>
      </c>
      <c r="G29" s="111">
        <v>0</v>
      </c>
      <c r="H29" s="196">
        <v>0</v>
      </c>
      <c r="I29" s="196">
        <f t="shared" si="11"/>
        <v>0</v>
      </c>
      <c r="J29" s="111">
        <v>0</v>
      </c>
      <c r="K29" s="196">
        <f t="shared" ref="K29:L29" si="18">+I29*J29</f>
        <v>0</v>
      </c>
      <c r="L29" s="111">
        <f t="shared" si="18"/>
        <v>0</v>
      </c>
      <c r="M29" s="199">
        <f t="shared" si="13"/>
        <v>1389994</v>
      </c>
    </row>
    <row r="30" spans="1:13" x14ac:dyDescent="0.25">
      <c r="A30" s="33">
        <v>28</v>
      </c>
      <c r="B30" s="144">
        <v>356222</v>
      </c>
      <c r="C30" s="181">
        <f>+'Salario Base, Anualidades y CP'!B19</f>
        <v>3203134</v>
      </c>
      <c r="D30" s="19">
        <v>0</v>
      </c>
      <c r="E30" s="192">
        <f>+'Salario Base, Anualidades y CP'!D19</f>
        <v>0</v>
      </c>
      <c r="F30" s="181" t="e">
        <f>#N/A</f>
        <v>#N/A</v>
      </c>
      <c r="G30" s="8">
        <v>0</v>
      </c>
      <c r="H30" s="192">
        <v>0</v>
      </c>
      <c r="I30" s="181" t="e">
        <f>#N/A</f>
        <v>#N/A</v>
      </c>
      <c r="J30" s="8">
        <v>0</v>
      </c>
      <c r="K30" s="181">
        <v>0</v>
      </c>
      <c r="L30" s="18">
        <v>0</v>
      </c>
      <c r="M30" s="199">
        <f>C30</f>
        <v>3203134</v>
      </c>
    </row>
    <row r="31" spans="1:13" x14ac:dyDescent="0.25">
      <c r="A31" s="48">
        <v>29</v>
      </c>
      <c r="B31" s="144">
        <v>356233</v>
      </c>
      <c r="C31" s="181">
        <f>+'Salario Base, Anualidades y CP'!B40</f>
        <v>1389994</v>
      </c>
      <c r="D31" s="19">
        <v>0</v>
      </c>
      <c r="E31" s="192">
        <f>+'Salario Base, Anualidades y CP'!D40</f>
        <v>0</v>
      </c>
      <c r="F31" s="181" t="e">
        <f>#N/A</f>
        <v>#N/A</v>
      </c>
      <c r="G31" s="8">
        <v>0</v>
      </c>
      <c r="H31" s="192">
        <v>0</v>
      </c>
      <c r="I31" s="181" t="e">
        <f>#N/A</f>
        <v>#N/A</v>
      </c>
      <c r="J31" s="8">
        <v>0</v>
      </c>
      <c r="K31" s="181">
        <v>0</v>
      </c>
      <c r="L31" s="18">
        <v>0</v>
      </c>
      <c r="M31" s="199">
        <f t="shared" ref="M31:M35" si="19">C31</f>
        <v>1389994</v>
      </c>
    </row>
    <row r="32" spans="1:13" x14ac:dyDescent="0.25">
      <c r="A32" s="33">
        <f t="shared" ref="A32" si="20">+A31+1</f>
        <v>30</v>
      </c>
      <c r="B32" s="144">
        <v>356253</v>
      </c>
      <c r="C32" s="181">
        <f>+'Salario Base, Anualidades y CP'!B40</f>
        <v>1389994</v>
      </c>
      <c r="D32" s="36">
        <v>0</v>
      </c>
      <c r="E32" s="209">
        <f>+'Salario Base, Anualidades y CP'!D40</f>
        <v>0</v>
      </c>
      <c r="F32" s="181">
        <f>+D32*E32</f>
        <v>0</v>
      </c>
      <c r="G32" s="37">
        <v>0</v>
      </c>
      <c r="H32" s="206">
        <v>0</v>
      </c>
      <c r="I32" s="181">
        <f>+G32*H32</f>
        <v>0</v>
      </c>
      <c r="J32" s="37">
        <v>0</v>
      </c>
      <c r="K32" s="181">
        <f t="shared" ref="K32:L32" si="21">+I32*J32</f>
        <v>0</v>
      </c>
      <c r="L32" s="18">
        <f t="shared" si="21"/>
        <v>0</v>
      </c>
      <c r="M32" s="199">
        <f t="shared" si="19"/>
        <v>1389994</v>
      </c>
    </row>
    <row r="33" spans="1:13" x14ac:dyDescent="0.25">
      <c r="A33" s="48">
        <v>31</v>
      </c>
      <c r="B33" s="144">
        <v>356254</v>
      </c>
      <c r="C33" s="181">
        <f>+'Salario Base, Anualidades y CP'!B40</f>
        <v>1389994</v>
      </c>
      <c r="D33" s="19">
        <v>0</v>
      </c>
      <c r="E33" s="192">
        <f>+'Salario Base, Anualidades y CP'!D40</f>
        <v>0</v>
      </c>
      <c r="F33" s="181" t="e">
        <f>#N/A</f>
        <v>#N/A</v>
      </c>
      <c r="G33" s="8">
        <v>0</v>
      </c>
      <c r="H33" s="192">
        <v>0</v>
      </c>
      <c r="I33" s="181" t="e">
        <f>#N/A</f>
        <v>#N/A</v>
      </c>
      <c r="J33" s="8">
        <v>0</v>
      </c>
      <c r="K33" s="181">
        <v>0</v>
      </c>
      <c r="L33" s="18">
        <v>0</v>
      </c>
      <c r="M33" s="199">
        <f t="shared" si="19"/>
        <v>1389994</v>
      </c>
    </row>
    <row r="34" spans="1:13" x14ac:dyDescent="0.25">
      <c r="A34" s="33">
        <v>32</v>
      </c>
      <c r="B34" s="144">
        <v>356439</v>
      </c>
      <c r="C34" s="181">
        <f>+'Salario Base, Anualidades y CP'!B40</f>
        <v>1389994</v>
      </c>
      <c r="D34" s="36">
        <v>0</v>
      </c>
      <c r="E34" s="209">
        <f>+'Salario Base, Anualidades y CP'!D40</f>
        <v>0</v>
      </c>
      <c r="F34" s="181">
        <f>+D34*E34</f>
        <v>0</v>
      </c>
      <c r="G34" s="37">
        <v>0</v>
      </c>
      <c r="H34" s="206">
        <v>0</v>
      </c>
      <c r="I34" s="181">
        <f>+G34*H34</f>
        <v>0</v>
      </c>
      <c r="J34" s="37">
        <v>0</v>
      </c>
      <c r="K34" s="181">
        <f t="shared" ref="K34:L34" si="22">+I34*J34</f>
        <v>0</v>
      </c>
      <c r="L34" s="18">
        <f t="shared" si="22"/>
        <v>0</v>
      </c>
      <c r="M34" s="199">
        <f t="shared" si="19"/>
        <v>1389994</v>
      </c>
    </row>
    <row r="35" spans="1:13" s="12" customFormat="1" x14ac:dyDescent="0.25">
      <c r="A35" s="48">
        <v>33</v>
      </c>
      <c r="B35" s="144">
        <v>360693</v>
      </c>
      <c r="C35" s="181">
        <f>+'Salario Base, Anualidades y CP'!B40</f>
        <v>1389994</v>
      </c>
      <c r="D35" s="54">
        <v>0</v>
      </c>
      <c r="E35" s="191">
        <f>+'Salario Base, Anualidades y CP'!D40</f>
        <v>0</v>
      </c>
      <c r="F35" s="181" t="e">
        <f>#N/A</f>
        <v>#N/A</v>
      </c>
      <c r="G35" s="52">
        <v>0</v>
      </c>
      <c r="H35" s="191">
        <v>0</v>
      </c>
      <c r="I35" s="182" t="e">
        <f>#N/A</f>
        <v>#N/A</v>
      </c>
      <c r="J35" s="52">
        <v>0</v>
      </c>
      <c r="K35" s="182">
        <v>0</v>
      </c>
      <c r="L35" s="50">
        <v>0</v>
      </c>
      <c r="M35" s="199">
        <f t="shared" si="19"/>
        <v>1389994</v>
      </c>
    </row>
    <row r="36" spans="1:13" s="66" customFormat="1" x14ac:dyDescent="0.25">
      <c r="A36" s="33">
        <f t="shared" ref="A36" si="23">+A35+1</f>
        <v>34</v>
      </c>
      <c r="B36" s="144">
        <v>356236</v>
      </c>
      <c r="C36" s="181">
        <f>+'Salario Base, Anualidades y CP'!B40</f>
        <v>1389994</v>
      </c>
      <c r="D36" s="126">
        <v>0</v>
      </c>
      <c r="E36" s="196">
        <f>+'Salario Base, Anualidades y CP'!D40</f>
        <v>0</v>
      </c>
      <c r="F36" s="196">
        <f>+D36*E36</f>
        <v>0</v>
      </c>
      <c r="G36" s="111">
        <v>0</v>
      </c>
      <c r="H36" s="196">
        <v>0</v>
      </c>
      <c r="I36" s="196">
        <f>+G36*H36</f>
        <v>0</v>
      </c>
      <c r="J36" s="111">
        <v>0</v>
      </c>
      <c r="K36" s="196">
        <v>0</v>
      </c>
      <c r="L36" s="111">
        <v>0</v>
      </c>
      <c r="M36" s="199">
        <f t="shared" ref="M36:M41" si="24">+C36+F36+I36+K36+L36</f>
        <v>1389994</v>
      </c>
    </row>
    <row r="37" spans="1:13" s="29" customFormat="1" x14ac:dyDescent="0.25">
      <c r="A37" s="48">
        <v>35</v>
      </c>
      <c r="B37" s="144">
        <v>371939</v>
      </c>
      <c r="C37" s="181">
        <f>+'Salario Base, Anualidades y CP'!B40</f>
        <v>1389994</v>
      </c>
      <c r="D37" s="126"/>
      <c r="E37" s="196"/>
      <c r="F37" s="196"/>
      <c r="G37" s="111"/>
      <c r="H37" s="196"/>
      <c r="I37" s="196"/>
      <c r="J37" s="111"/>
      <c r="K37" s="196"/>
      <c r="L37" s="111"/>
      <c r="M37" s="199">
        <f t="shared" si="24"/>
        <v>1389994</v>
      </c>
    </row>
    <row r="38" spans="1:13" s="29" customFormat="1" x14ac:dyDescent="0.25">
      <c r="A38" s="33">
        <v>36</v>
      </c>
      <c r="B38" s="144">
        <v>371905</v>
      </c>
      <c r="C38" s="181">
        <f>+'Salario Base, Anualidades y CP'!B7</f>
        <v>470263</v>
      </c>
      <c r="D38" s="126">
        <v>0</v>
      </c>
      <c r="E38" s="196">
        <v>0</v>
      </c>
      <c r="F38" s="196">
        <f>+D38*E38</f>
        <v>0</v>
      </c>
      <c r="G38" s="111">
        <v>0</v>
      </c>
      <c r="H38" s="196">
        <v>0</v>
      </c>
      <c r="I38" s="196">
        <f>+G38*H38</f>
        <v>0</v>
      </c>
      <c r="J38" s="111">
        <v>0</v>
      </c>
      <c r="K38" s="196">
        <v>0</v>
      </c>
      <c r="L38" s="111">
        <v>0</v>
      </c>
      <c r="M38" s="199">
        <f t="shared" si="24"/>
        <v>470263</v>
      </c>
    </row>
    <row r="39" spans="1:13" x14ac:dyDescent="0.25">
      <c r="A39" s="48">
        <v>37</v>
      </c>
      <c r="B39" s="144">
        <v>356229</v>
      </c>
      <c r="C39" s="181" t="e">
        <f>+'[1]Salario Base, Anualidades y CP'!B19</f>
        <v>#REF!</v>
      </c>
      <c r="D39" s="19">
        <v>0</v>
      </c>
      <c r="E39" s="192" t="e">
        <f>+'[1]Salario Base, Anualidades y CP'!D19</f>
        <v>#REF!</v>
      </c>
      <c r="F39" s="181" t="e">
        <f>+D39*E39</f>
        <v>#REF!</v>
      </c>
      <c r="G39" s="8">
        <v>0</v>
      </c>
      <c r="H39" s="192">
        <v>0</v>
      </c>
      <c r="I39" s="181">
        <f>+G39*H39</f>
        <v>0</v>
      </c>
      <c r="J39" s="8">
        <v>0</v>
      </c>
      <c r="K39" s="181">
        <v>0</v>
      </c>
      <c r="L39" s="18">
        <v>0</v>
      </c>
      <c r="M39" s="199" t="e">
        <f t="shared" si="24"/>
        <v>#REF!</v>
      </c>
    </row>
    <row r="40" spans="1:13" s="29" customFormat="1" ht="14.25" customHeight="1" x14ac:dyDescent="0.25">
      <c r="A40" s="33">
        <f t="shared" ref="A40" si="25">+A39+1</f>
        <v>38</v>
      </c>
      <c r="B40" s="144">
        <v>356263</v>
      </c>
      <c r="C40" s="181">
        <f>+'Salario Base, Anualidades y CP'!B40</f>
        <v>1389994</v>
      </c>
      <c r="D40" s="35">
        <v>0</v>
      </c>
      <c r="E40" s="190">
        <f>+'Salario Base, Anualidades y CP'!D7</f>
        <v>0</v>
      </c>
      <c r="F40" s="181">
        <f>+D40*E40</f>
        <v>0</v>
      </c>
      <c r="G40" s="34">
        <v>0</v>
      </c>
      <c r="H40" s="190">
        <v>0</v>
      </c>
      <c r="I40" s="181">
        <f>+G40*H40</f>
        <v>0</v>
      </c>
      <c r="J40" s="34">
        <v>0</v>
      </c>
      <c r="K40" s="181">
        <f t="shared" ref="K40:L40" si="26">+I40*J40</f>
        <v>0</v>
      </c>
      <c r="L40" s="18">
        <f t="shared" si="26"/>
        <v>0</v>
      </c>
      <c r="M40" s="199">
        <f t="shared" si="24"/>
        <v>1389994</v>
      </c>
    </row>
    <row r="41" spans="1:13" s="12" customFormat="1" x14ac:dyDescent="0.25">
      <c r="A41" s="48">
        <v>39</v>
      </c>
      <c r="B41" s="144">
        <v>360696</v>
      </c>
      <c r="C41" s="181">
        <f>+'Salario Base, Anualidades y CP'!B40</f>
        <v>1389994</v>
      </c>
      <c r="D41" s="27">
        <v>0</v>
      </c>
      <c r="E41" s="193">
        <f>+'Salario Base, Anualidades y CP'!D40</f>
        <v>0</v>
      </c>
      <c r="F41" s="181">
        <f>+D41*E41</f>
        <v>0</v>
      </c>
      <c r="G41" s="28">
        <v>0</v>
      </c>
      <c r="H41" s="193">
        <v>0</v>
      </c>
      <c r="I41" s="181">
        <f>+G41*H41</f>
        <v>0</v>
      </c>
      <c r="J41" s="28">
        <v>0</v>
      </c>
      <c r="K41" s="181">
        <v>0</v>
      </c>
      <c r="L41" s="18">
        <v>0</v>
      </c>
      <c r="M41" s="199">
        <f t="shared" si="24"/>
        <v>1389994</v>
      </c>
    </row>
    <row r="42" spans="1:13" s="29" customFormat="1" x14ac:dyDescent="0.25">
      <c r="A42" s="33">
        <v>40</v>
      </c>
      <c r="B42" s="144">
        <v>356219</v>
      </c>
      <c r="C42" s="181">
        <f>'Salario Base, Anualidades y CP'!B14</f>
        <v>4162438</v>
      </c>
      <c r="D42" s="27">
        <v>0</v>
      </c>
      <c r="E42" s="193">
        <f>+'Salario Base, Anualidades y CP'!D14</f>
        <v>0</v>
      </c>
      <c r="F42" s="181" t="e">
        <f>#N/A</f>
        <v>#N/A</v>
      </c>
      <c r="G42" s="28">
        <v>0</v>
      </c>
      <c r="H42" s="193">
        <v>0</v>
      </c>
      <c r="I42" s="181" t="e">
        <f>#N/A</f>
        <v>#N/A</v>
      </c>
      <c r="J42" s="28">
        <v>0</v>
      </c>
      <c r="K42" s="181">
        <v>0</v>
      </c>
      <c r="L42" s="18">
        <v>0</v>
      </c>
      <c r="M42" s="199">
        <f>C42</f>
        <v>4162438</v>
      </c>
    </row>
    <row r="43" spans="1:13" x14ac:dyDescent="0.25">
      <c r="A43" s="48">
        <v>41</v>
      </c>
      <c r="B43" s="144">
        <v>356264</v>
      </c>
      <c r="C43" s="181">
        <f>+'Salario Base, Anualidades y CP'!B7</f>
        <v>470263</v>
      </c>
      <c r="D43" s="27">
        <v>0</v>
      </c>
      <c r="E43" s="193">
        <f>+'Salario Base, Anualidades y CP'!D7</f>
        <v>0</v>
      </c>
      <c r="F43" s="181" t="e">
        <f>#N/A</f>
        <v>#N/A</v>
      </c>
      <c r="G43" s="28">
        <v>0</v>
      </c>
      <c r="H43" s="193">
        <v>0</v>
      </c>
      <c r="I43" s="181" t="e">
        <f>#N/A</f>
        <v>#N/A</v>
      </c>
      <c r="J43" s="28">
        <v>0</v>
      </c>
      <c r="K43" s="181">
        <v>0</v>
      </c>
      <c r="L43" s="18">
        <v>0</v>
      </c>
      <c r="M43" s="199">
        <f t="shared" ref="M43:M48" si="27">C43</f>
        <v>470263</v>
      </c>
    </row>
    <row r="44" spans="1:13" x14ac:dyDescent="0.25">
      <c r="A44" s="33">
        <f t="shared" ref="A44" si="28">+A43+1</f>
        <v>42</v>
      </c>
      <c r="B44" s="144">
        <v>356249</v>
      </c>
      <c r="C44" s="181">
        <f>+'Salario Base, Anualidades y CP'!B40</f>
        <v>1389994</v>
      </c>
      <c r="D44" s="27">
        <v>0</v>
      </c>
      <c r="E44" s="193">
        <f>+'Salario Base, Anualidades y CP'!D40</f>
        <v>0</v>
      </c>
      <c r="F44" s="181" t="e">
        <f>#N/A</f>
        <v>#N/A</v>
      </c>
      <c r="G44" s="28">
        <v>0</v>
      </c>
      <c r="H44" s="193">
        <v>0</v>
      </c>
      <c r="I44" s="181" t="e">
        <f>#N/A</f>
        <v>#N/A</v>
      </c>
      <c r="J44" s="28">
        <v>0</v>
      </c>
      <c r="K44" s="181">
        <v>0</v>
      </c>
      <c r="L44" s="18">
        <v>0</v>
      </c>
      <c r="M44" s="199">
        <f t="shared" si="27"/>
        <v>1389994</v>
      </c>
    </row>
    <row r="45" spans="1:13" x14ac:dyDescent="0.25">
      <c r="A45" s="48">
        <v>43</v>
      </c>
      <c r="B45" s="144">
        <v>356235</v>
      </c>
      <c r="C45" s="181">
        <f>+'Salario Base, Anualidades y CP'!B40</f>
        <v>1389994</v>
      </c>
      <c r="D45" s="27">
        <v>0</v>
      </c>
      <c r="E45" s="193">
        <f>+'Salario Base, Anualidades y CP'!D40</f>
        <v>0</v>
      </c>
      <c r="F45" s="181" t="e">
        <f>#N/A</f>
        <v>#N/A</v>
      </c>
      <c r="G45" s="28">
        <v>0</v>
      </c>
      <c r="H45" s="193">
        <v>0</v>
      </c>
      <c r="I45" s="181" t="e">
        <f>#N/A</f>
        <v>#N/A</v>
      </c>
      <c r="J45" s="28">
        <v>0</v>
      </c>
      <c r="K45" s="181">
        <v>0</v>
      </c>
      <c r="L45" s="18">
        <v>0</v>
      </c>
      <c r="M45" s="199">
        <f t="shared" si="27"/>
        <v>1389994</v>
      </c>
    </row>
    <row r="46" spans="1:13" x14ac:dyDescent="0.25">
      <c r="A46" s="33">
        <v>44</v>
      </c>
      <c r="B46" s="144">
        <v>356252</v>
      </c>
      <c r="C46" s="181">
        <f>+'Salario Base, Anualidades y CP'!B40</f>
        <v>1389994</v>
      </c>
      <c r="D46" s="27">
        <v>0</v>
      </c>
      <c r="E46" s="193">
        <f>+'Salario Base, Anualidades y CP'!D40</f>
        <v>0</v>
      </c>
      <c r="F46" s="181" t="e">
        <f>#N/A</f>
        <v>#N/A</v>
      </c>
      <c r="G46" s="28">
        <v>0</v>
      </c>
      <c r="H46" s="193">
        <v>0</v>
      </c>
      <c r="I46" s="181" t="e">
        <f>#N/A</f>
        <v>#N/A</v>
      </c>
      <c r="J46" s="28">
        <v>0</v>
      </c>
      <c r="K46" s="181">
        <v>0</v>
      </c>
      <c r="L46" s="18">
        <v>0</v>
      </c>
      <c r="M46" s="199">
        <f t="shared" si="27"/>
        <v>1389994</v>
      </c>
    </row>
    <row r="47" spans="1:13" s="12" customFormat="1" x14ac:dyDescent="0.25">
      <c r="A47" s="48">
        <v>45</v>
      </c>
      <c r="B47" s="144">
        <v>356267</v>
      </c>
      <c r="C47" s="181">
        <f>+'Salario Base, Anualidades y CP'!B40</f>
        <v>1389994</v>
      </c>
      <c r="D47" s="35">
        <v>0</v>
      </c>
      <c r="E47" s="190">
        <f>+'Salario Base, Anualidades y CP'!D7</f>
        <v>0</v>
      </c>
      <c r="F47" s="181">
        <f>+D47*E47</f>
        <v>0</v>
      </c>
      <c r="G47" s="34">
        <v>0</v>
      </c>
      <c r="H47" s="190">
        <v>0</v>
      </c>
      <c r="I47" s="181">
        <f>+G47*H47</f>
        <v>0</v>
      </c>
      <c r="J47" s="34">
        <v>0</v>
      </c>
      <c r="K47" s="181">
        <v>0</v>
      </c>
      <c r="L47" s="18">
        <v>0</v>
      </c>
      <c r="M47" s="199">
        <f t="shared" si="27"/>
        <v>1389994</v>
      </c>
    </row>
    <row r="48" spans="1:13" s="29" customFormat="1" ht="12" customHeight="1" x14ac:dyDescent="0.25">
      <c r="A48" s="33">
        <f t="shared" ref="A48" si="29">+A47+1</f>
        <v>46</v>
      </c>
      <c r="B48" s="144">
        <v>356438</v>
      </c>
      <c r="C48" s="181">
        <f>+'Salario Base, Anualidades y CP'!B40</f>
        <v>1389994</v>
      </c>
      <c r="D48" s="35">
        <v>0</v>
      </c>
      <c r="E48" s="190">
        <f>+'Salario Base, Anualidades y CP'!D40</f>
        <v>0</v>
      </c>
      <c r="F48" s="181" t="e">
        <f>#N/A</f>
        <v>#N/A</v>
      </c>
      <c r="G48" s="34">
        <v>0</v>
      </c>
      <c r="H48" s="190">
        <v>0</v>
      </c>
      <c r="I48" s="181" t="e">
        <f>#N/A</f>
        <v>#N/A</v>
      </c>
      <c r="J48" s="34">
        <v>0</v>
      </c>
      <c r="K48" s="181">
        <v>0</v>
      </c>
      <c r="L48" s="18">
        <v>0</v>
      </c>
      <c r="M48" s="199">
        <f t="shared" si="27"/>
        <v>1389994</v>
      </c>
    </row>
    <row r="49" spans="1:13" x14ac:dyDescent="0.25">
      <c r="A49" s="48">
        <v>47</v>
      </c>
      <c r="B49" s="145">
        <v>356227</v>
      </c>
      <c r="C49" s="181">
        <f>'Salario Base, Anualidades y CP'!B19</f>
        <v>3203134</v>
      </c>
      <c r="D49" s="36">
        <v>0</v>
      </c>
      <c r="E49" s="209">
        <f>+'Salario Base, Anualidades y CP'!D57</f>
        <v>0</v>
      </c>
      <c r="F49" s="181" t="e">
        <f>#N/A</f>
        <v>#N/A</v>
      </c>
      <c r="G49" s="37">
        <v>0</v>
      </c>
      <c r="H49" s="206">
        <v>0</v>
      </c>
      <c r="I49" s="181" t="e">
        <f>#N/A</f>
        <v>#N/A</v>
      </c>
      <c r="J49" s="37">
        <v>0</v>
      </c>
      <c r="K49" s="181" t="e">
        <f t="shared" ref="K49" si="30">+I49*J49</f>
        <v>#N/A</v>
      </c>
      <c r="L49" s="18" t="e">
        <f t="shared" ref="L49" si="31">+J49*K49</f>
        <v>#N/A</v>
      </c>
      <c r="M49" s="199">
        <f>C49</f>
        <v>3203134</v>
      </c>
    </row>
    <row r="50" spans="1:13" s="12" customFormat="1" x14ac:dyDescent="0.25">
      <c r="A50" s="33">
        <v>48</v>
      </c>
      <c r="B50" s="145">
        <v>356240</v>
      </c>
      <c r="C50" s="181">
        <f>+'Salario Base, Anualidades y CP'!B40</f>
        <v>1389994</v>
      </c>
      <c r="D50" s="19">
        <v>0</v>
      </c>
      <c r="E50" s="192">
        <f>+'Salario Base, Anualidades y CP'!D40</f>
        <v>0</v>
      </c>
      <c r="F50" s="181" t="e">
        <f>#N/A</f>
        <v>#N/A</v>
      </c>
      <c r="G50" s="8">
        <v>0</v>
      </c>
      <c r="H50" s="192">
        <v>0</v>
      </c>
      <c r="I50" s="181" t="e">
        <f>#N/A</f>
        <v>#N/A</v>
      </c>
      <c r="J50" s="8">
        <v>0</v>
      </c>
      <c r="K50" s="181">
        <v>0</v>
      </c>
      <c r="L50" s="18">
        <v>0</v>
      </c>
      <c r="M50" s="199">
        <f>C50</f>
        <v>1389994</v>
      </c>
    </row>
    <row r="51" spans="1:13" s="29" customFormat="1" x14ac:dyDescent="0.25">
      <c r="A51" s="48">
        <v>49</v>
      </c>
      <c r="B51" s="144">
        <v>356261</v>
      </c>
      <c r="C51" s="181">
        <f>+'Salario Base, Anualidades y CP'!B40</f>
        <v>1389994</v>
      </c>
      <c r="D51" s="27">
        <v>0</v>
      </c>
      <c r="E51" s="192">
        <f>+'Salario Base, Anualidades y CP'!D7</f>
        <v>0</v>
      </c>
      <c r="F51" s="181">
        <f>+D51*E51</f>
        <v>0</v>
      </c>
      <c r="G51" s="28">
        <v>0</v>
      </c>
      <c r="H51" s="192">
        <v>0</v>
      </c>
      <c r="I51" s="181">
        <f>+G51*H51</f>
        <v>0</v>
      </c>
      <c r="J51" s="28">
        <v>0</v>
      </c>
      <c r="K51" s="181">
        <v>0</v>
      </c>
      <c r="L51" s="18">
        <v>0</v>
      </c>
      <c r="M51" s="199">
        <f>+C51+F51+I51+K51+L51</f>
        <v>1389994</v>
      </c>
    </row>
    <row r="52" spans="1:13" s="12" customFormat="1" x14ac:dyDescent="0.25">
      <c r="A52" s="33">
        <f t="shared" ref="A52" si="32">+A51+1</f>
        <v>50</v>
      </c>
      <c r="B52" s="145">
        <v>356241</v>
      </c>
      <c r="C52" s="181">
        <f>+'Salario Base, Anualidades y CP'!B40</f>
        <v>1389994</v>
      </c>
      <c r="D52" s="19">
        <v>0</v>
      </c>
      <c r="E52" s="192">
        <f>+'Salario Base, Anualidades y CP'!D40</f>
        <v>0</v>
      </c>
      <c r="F52" s="181" t="e">
        <f>#N/A</f>
        <v>#N/A</v>
      </c>
      <c r="G52" s="8">
        <v>0</v>
      </c>
      <c r="H52" s="192">
        <v>0</v>
      </c>
      <c r="I52" s="181" t="e">
        <f>#N/A</f>
        <v>#N/A</v>
      </c>
      <c r="J52" s="8">
        <v>0</v>
      </c>
      <c r="K52" s="181">
        <v>0</v>
      </c>
      <c r="L52" s="18">
        <v>0</v>
      </c>
      <c r="M52" s="199">
        <f t="shared" ref="M52:M55" si="33">C52</f>
        <v>1389994</v>
      </c>
    </row>
    <row r="53" spans="1:13" s="12" customFormat="1" x14ac:dyDescent="0.25">
      <c r="A53" s="48">
        <v>51</v>
      </c>
      <c r="B53" s="145">
        <v>356246</v>
      </c>
      <c r="C53" s="181">
        <f>+'Salario Base, Anualidades y CP'!B40</f>
        <v>1389994</v>
      </c>
      <c r="D53" s="19">
        <v>0</v>
      </c>
      <c r="E53" s="192">
        <f>+'Salario Base, Anualidades y CP'!D40</f>
        <v>0</v>
      </c>
      <c r="F53" s="181" t="e">
        <f>#N/A</f>
        <v>#N/A</v>
      </c>
      <c r="G53" s="8">
        <v>0</v>
      </c>
      <c r="H53" s="192">
        <v>0</v>
      </c>
      <c r="I53" s="181" t="e">
        <f>#N/A</f>
        <v>#N/A</v>
      </c>
      <c r="J53" s="8">
        <v>0</v>
      </c>
      <c r="K53" s="181">
        <v>0</v>
      </c>
      <c r="L53" s="18">
        <v>0</v>
      </c>
      <c r="M53" s="199">
        <f t="shared" si="33"/>
        <v>1389994</v>
      </c>
    </row>
    <row r="54" spans="1:13" s="12" customFormat="1" x14ac:dyDescent="0.25">
      <c r="A54" s="33">
        <v>52</v>
      </c>
      <c r="B54" s="145">
        <v>356244</v>
      </c>
      <c r="C54" s="181">
        <f>+'Salario Base, Anualidades y CP'!B40</f>
        <v>1389994</v>
      </c>
      <c r="D54" s="19">
        <v>0</v>
      </c>
      <c r="E54" s="192">
        <f>+'Salario Base, Anualidades y CP'!D40</f>
        <v>0</v>
      </c>
      <c r="F54" s="181" t="e">
        <f>#N/A</f>
        <v>#N/A</v>
      </c>
      <c r="G54" s="8">
        <v>0</v>
      </c>
      <c r="H54" s="192">
        <v>0</v>
      </c>
      <c r="I54" s="181" t="e">
        <f>#N/A</f>
        <v>#N/A</v>
      </c>
      <c r="J54" s="8">
        <v>0</v>
      </c>
      <c r="K54" s="181">
        <v>0</v>
      </c>
      <c r="L54" s="18">
        <v>0</v>
      </c>
      <c r="M54" s="199">
        <f t="shared" si="33"/>
        <v>1389994</v>
      </c>
    </row>
    <row r="55" spans="1:13" s="29" customFormat="1" x14ac:dyDescent="0.25">
      <c r="A55" s="48">
        <v>53</v>
      </c>
      <c r="B55" s="144">
        <v>360695</v>
      </c>
      <c r="C55" s="181">
        <f>+'Salario Base, Anualidades y CP'!B40</f>
        <v>1389994</v>
      </c>
      <c r="D55" s="27">
        <v>0</v>
      </c>
      <c r="E55" s="193">
        <f>+'Salario Base, Anualidades y CP'!D40</f>
        <v>0</v>
      </c>
      <c r="F55" s="181" t="e">
        <f>#N/A</f>
        <v>#N/A</v>
      </c>
      <c r="G55" s="28">
        <v>0</v>
      </c>
      <c r="H55" s="193">
        <v>0</v>
      </c>
      <c r="I55" s="181" t="e">
        <f>#N/A</f>
        <v>#N/A</v>
      </c>
      <c r="J55" s="28">
        <v>0</v>
      </c>
      <c r="K55" s="181">
        <v>0</v>
      </c>
      <c r="L55" s="18">
        <v>0</v>
      </c>
      <c r="M55" s="199">
        <f t="shared" si="33"/>
        <v>1389994</v>
      </c>
    </row>
    <row r="56" spans="1:13" s="128" customFormat="1" x14ac:dyDescent="0.25">
      <c r="A56" s="33">
        <f t="shared" ref="A56" si="34">+A55+1</f>
        <v>54</v>
      </c>
      <c r="B56" s="144">
        <v>356231</v>
      </c>
      <c r="C56" s="181">
        <f>'Salario Base, Anualidades y CP'!B20</f>
        <v>2272642</v>
      </c>
      <c r="D56" s="54">
        <v>0</v>
      </c>
      <c r="E56" s="193">
        <f>+'Salario Base, Anualidades y CP'!D20</f>
        <v>0</v>
      </c>
      <c r="F56" s="181">
        <f t="shared" ref="F56:F63" si="35">+D56*E56</f>
        <v>0</v>
      </c>
      <c r="G56" s="28">
        <v>0</v>
      </c>
      <c r="H56" s="192">
        <v>0</v>
      </c>
      <c r="I56" s="181">
        <f>+G56*H56</f>
        <v>0</v>
      </c>
      <c r="J56" s="28">
        <v>0</v>
      </c>
      <c r="K56" s="181">
        <v>0</v>
      </c>
      <c r="L56" s="18">
        <v>0</v>
      </c>
      <c r="M56" s="199">
        <f>+C56+F56+I56+K56+L56</f>
        <v>2272642</v>
      </c>
    </row>
    <row r="57" spans="1:13" x14ac:dyDescent="0.25">
      <c r="A57" s="48">
        <v>55</v>
      </c>
      <c r="B57" s="144">
        <v>356243</v>
      </c>
      <c r="C57" s="181">
        <f>+'Salario Base, Anualidades y CP'!B40</f>
        <v>1389994</v>
      </c>
      <c r="D57" s="54">
        <v>0</v>
      </c>
      <c r="E57" s="193">
        <f>+'Salario Base, Anualidades y CP'!D40</f>
        <v>0</v>
      </c>
      <c r="F57" s="181">
        <f t="shared" si="35"/>
        <v>0</v>
      </c>
      <c r="G57" s="28">
        <v>0</v>
      </c>
      <c r="H57" s="192">
        <v>0</v>
      </c>
      <c r="I57" s="181">
        <f>+G57*H57</f>
        <v>0</v>
      </c>
      <c r="J57" s="28">
        <v>0</v>
      </c>
      <c r="K57" s="181">
        <v>0</v>
      </c>
      <c r="L57" s="18">
        <v>0</v>
      </c>
      <c r="M57" s="199">
        <f>+C57+F57+I57+K57+L57</f>
        <v>1389994</v>
      </c>
    </row>
    <row r="58" spans="1:13" s="47" customFormat="1" x14ac:dyDescent="0.25">
      <c r="A58" s="33">
        <v>56</v>
      </c>
      <c r="B58" s="144">
        <v>356247</v>
      </c>
      <c r="C58" s="181">
        <f>+'Salario Base, Anualidades y CP'!B40</f>
        <v>1389994</v>
      </c>
      <c r="D58" s="54">
        <v>0</v>
      </c>
      <c r="E58" s="193">
        <f>+'Salario Base, Anualidades y CP'!D40</f>
        <v>0</v>
      </c>
      <c r="F58" s="181">
        <f t="shared" si="35"/>
        <v>0</v>
      </c>
      <c r="G58" s="28">
        <v>0</v>
      </c>
      <c r="H58" s="192">
        <v>0</v>
      </c>
      <c r="I58" s="181">
        <f>+G58*H58</f>
        <v>0</v>
      </c>
      <c r="J58" s="28">
        <v>0</v>
      </c>
      <c r="K58" s="181">
        <v>0</v>
      </c>
      <c r="L58" s="18">
        <v>0</v>
      </c>
      <c r="M58" s="199">
        <f>+C58+F58+I58+K58+L58</f>
        <v>1389994</v>
      </c>
    </row>
    <row r="59" spans="1:13" s="66" customFormat="1" x14ac:dyDescent="0.25">
      <c r="A59" s="48">
        <v>57</v>
      </c>
      <c r="B59" s="144">
        <v>356232</v>
      </c>
      <c r="C59" s="181">
        <f>+'Salario Base, Anualidades y CP'!B40</f>
        <v>1389994</v>
      </c>
      <c r="D59" s="54">
        <v>0</v>
      </c>
      <c r="E59" s="193">
        <f>+'Salario Base, Anualidades y CP'!D40</f>
        <v>0</v>
      </c>
      <c r="F59" s="181">
        <f t="shared" si="35"/>
        <v>0</v>
      </c>
      <c r="G59" s="28">
        <v>0</v>
      </c>
      <c r="H59" s="192">
        <v>0</v>
      </c>
      <c r="I59" s="181">
        <f>+G59*H59</f>
        <v>0</v>
      </c>
      <c r="J59" s="28">
        <v>0</v>
      </c>
      <c r="K59" s="181">
        <f t="shared" ref="K59:L59" si="36">+I59*J59</f>
        <v>0</v>
      </c>
      <c r="L59" s="18">
        <f t="shared" si="36"/>
        <v>0</v>
      </c>
      <c r="M59" s="199">
        <f>'Salario Base, Anualidades y CP'!B40</f>
        <v>1389994</v>
      </c>
    </row>
    <row r="60" spans="1:13" s="137" customFormat="1" x14ac:dyDescent="0.25">
      <c r="A60" s="33">
        <f t="shared" ref="A60" si="37">+A59+1</f>
        <v>58</v>
      </c>
      <c r="B60" s="144">
        <v>356230</v>
      </c>
      <c r="C60" s="181">
        <f>'Salario Base, Anualidades y CP'!B14</f>
        <v>4162438</v>
      </c>
      <c r="D60" s="54">
        <v>0</v>
      </c>
      <c r="E60" s="193">
        <f>+'Salario Base, Anualidades y CP'!D14</f>
        <v>0</v>
      </c>
      <c r="F60" s="181">
        <f t="shared" si="35"/>
        <v>0</v>
      </c>
      <c r="G60" s="28">
        <v>0</v>
      </c>
      <c r="H60" s="192">
        <v>0</v>
      </c>
      <c r="I60" s="181">
        <f>+G60*H60</f>
        <v>0</v>
      </c>
      <c r="J60" s="28">
        <v>0</v>
      </c>
      <c r="K60" s="181">
        <f t="shared" ref="K60:L60" si="38">+I60*J60</f>
        <v>0</v>
      </c>
      <c r="L60" s="18">
        <f t="shared" si="38"/>
        <v>0</v>
      </c>
      <c r="M60" s="199">
        <f>+C60+F60+I60+K60+L60</f>
        <v>4162438</v>
      </c>
    </row>
    <row r="61" spans="1:13" s="66" customFormat="1" x14ac:dyDescent="0.25">
      <c r="A61" s="48">
        <v>59</v>
      </c>
      <c r="B61" s="144">
        <v>356223</v>
      </c>
      <c r="C61" s="181">
        <f>'Salario Base, Anualidades y CP'!B19</f>
        <v>3203134</v>
      </c>
      <c r="D61" s="54">
        <v>0</v>
      </c>
      <c r="E61" s="193">
        <f>+'Salario Base, Anualidades y CP'!D19</f>
        <v>0</v>
      </c>
      <c r="F61" s="181">
        <f t="shared" si="35"/>
        <v>0</v>
      </c>
      <c r="G61" s="28">
        <v>0</v>
      </c>
      <c r="H61" s="192">
        <v>0</v>
      </c>
      <c r="I61" s="181">
        <f t="shared" ref="I61" si="39">+G61*H61</f>
        <v>0</v>
      </c>
      <c r="J61" s="28">
        <v>0</v>
      </c>
      <c r="K61" s="181">
        <f t="shared" ref="K61:L61" si="40">+I61*J61</f>
        <v>0</v>
      </c>
      <c r="L61" s="18">
        <f t="shared" si="40"/>
        <v>0</v>
      </c>
      <c r="M61" s="199">
        <f>'Salario Base, Anualidades y CP'!B19</f>
        <v>3203134</v>
      </c>
    </row>
    <row r="62" spans="1:13" s="29" customFormat="1" x14ac:dyDescent="0.25">
      <c r="A62" s="33">
        <v>60</v>
      </c>
      <c r="B62" s="144">
        <v>356260</v>
      </c>
      <c r="C62" s="181">
        <f>+'Salario Base, Anualidades y CP'!B40</f>
        <v>1389994</v>
      </c>
      <c r="D62" s="54">
        <v>0</v>
      </c>
      <c r="E62" s="193">
        <f>+'Salario Base, Anualidades y CP'!D7</f>
        <v>0</v>
      </c>
      <c r="F62" s="181">
        <f t="shared" si="35"/>
        <v>0</v>
      </c>
      <c r="G62" s="28">
        <v>0</v>
      </c>
      <c r="H62" s="192">
        <v>0</v>
      </c>
      <c r="I62" s="181">
        <f>+G62*H62</f>
        <v>0</v>
      </c>
      <c r="J62" s="28">
        <v>0</v>
      </c>
      <c r="K62" s="181">
        <v>0</v>
      </c>
      <c r="L62" s="18">
        <v>0</v>
      </c>
      <c r="M62" s="199">
        <f>+C62+F62+I62+K62+L62</f>
        <v>1389994</v>
      </c>
    </row>
    <row r="63" spans="1:13" s="66" customFormat="1" x14ac:dyDescent="0.25">
      <c r="A63" s="48">
        <v>61</v>
      </c>
      <c r="B63" s="144">
        <v>356228</v>
      </c>
      <c r="C63" s="181">
        <f>+'Salario Base, Anualidades y CP'!B19</f>
        <v>3203134</v>
      </c>
      <c r="D63" s="54">
        <v>0</v>
      </c>
      <c r="E63" s="193">
        <f>+'Salario Base, Anualidades y CP'!D19</f>
        <v>0</v>
      </c>
      <c r="F63" s="181">
        <f t="shared" si="35"/>
        <v>0</v>
      </c>
      <c r="G63" s="28">
        <v>0</v>
      </c>
      <c r="H63" s="192">
        <v>0</v>
      </c>
      <c r="I63" s="181">
        <f>+G63*H63</f>
        <v>0</v>
      </c>
      <c r="J63" s="28">
        <v>0</v>
      </c>
      <c r="K63" s="181">
        <v>0</v>
      </c>
      <c r="L63" s="18">
        <v>0</v>
      </c>
      <c r="M63" s="199">
        <f>+C63+F63+I63+K63+L63</f>
        <v>3203134</v>
      </c>
    </row>
  </sheetData>
  <autoFilter ref="B1:B65" xr:uid="{00000000-0009-0000-0000-000002000000}"/>
  <printOptions horizontalCentered="1" verticalCentered="1"/>
  <pageMargins left="0.70866141732283472" right="0.70866141732283472" top="1.2598425196850394" bottom="0.74803149606299213" header="0.31496062992125984" footer="0.31496062992125984"/>
  <pageSetup scale="75" orientation="landscape" r:id="rId1"/>
  <headerFooter alignWithMargins="0">
    <oddHeader>&amp;C&amp;"Arial,Negrita"&amp;12&amp;G
Relación de Puestos
Título 128- Ministerio de Ciencia, Tecnología y Telecomunicaciones
Programa 899-00 Rectoría del Sector Telecomunicaciones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4"/>
  <sheetViews>
    <sheetView workbookViewId="0">
      <selection activeCell="D33" sqref="D33"/>
    </sheetView>
  </sheetViews>
  <sheetFormatPr baseColWidth="10" defaultRowHeight="13.2" x14ac:dyDescent="0.25"/>
  <cols>
    <col min="1" max="1" width="18.109375" bestFit="1" customWidth="1"/>
    <col min="2" max="2" width="28" bestFit="1" customWidth="1"/>
  </cols>
  <sheetData>
    <row r="1" spans="1:2" ht="13.8" thickBot="1" x14ac:dyDescent="0.3"/>
    <row r="2" spans="1:2" ht="14.4" x14ac:dyDescent="0.3">
      <c r="A2" s="212" t="s">
        <v>391</v>
      </c>
      <c r="B2" s="213"/>
    </row>
    <row r="3" spans="1:2" ht="15" thickBot="1" x14ac:dyDescent="0.35">
      <c r="A3" s="91" t="s">
        <v>392</v>
      </c>
      <c r="B3" s="92" t="s">
        <v>393</v>
      </c>
    </row>
    <row r="4" spans="1:2" x14ac:dyDescent="0.25">
      <c r="A4" s="93">
        <v>371906</v>
      </c>
      <c r="B4" s="94" t="s">
        <v>394</v>
      </c>
    </row>
    <row r="5" spans="1:2" x14ac:dyDescent="0.25">
      <c r="A5" s="93">
        <v>371907</v>
      </c>
      <c r="B5" s="94" t="s">
        <v>394</v>
      </c>
    </row>
    <row r="6" spans="1:2" x14ac:dyDescent="0.25">
      <c r="A6" s="93">
        <v>371908</v>
      </c>
      <c r="B6" s="105" t="s">
        <v>394</v>
      </c>
    </row>
    <row r="7" spans="1:2" x14ac:dyDescent="0.25">
      <c r="A7" s="93">
        <v>371909</v>
      </c>
      <c r="B7" s="94" t="s">
        <v>394</v>
      </c>
    </row>
    <row r="8" spans="1:2" x14ac:dyDescent="0.25">
      <c r="A8" s="93">
        <v>371910</v>
      </c>
      <c r="B8" s="94" t="s">
        <v>394</v>
      </c>
    </row>
    <row r="9" spans="1:2" x14ac:dyDescent="0.25">
      <c r="A9" s="93">
        <v>371911</v>
      </c>
      <c r="B9" s="94" t="s">
        <v>395</v>
      </c>
    </row>
    <row r="10" spans="1:2" x14ac:dyDescent="0.25">
      <c r="A10" s="93">
        <v>371912</v>
      </c>
      <c r="B10" s="94" t="s">
        <v>396</v>
      </c>
    </row>
    <row r="11" spans="1:2" x14ac:dyDescent="0.25">
      <c r="A11" s="93">
        <v>371913</v>
      </c>
      <c r="B11" s="94" t="s">
        <v>397</v>
      </c>
    </row>
    <row r="12" spans="1:2" x14ac:dyDescent="0.25">
      <c r="A12" s="95">
        <v>371914</v>
      </c>
      <c r="B12" s="96" t="s">
        <v>398</v>
      </c>
    </row>
    <row r="13" spans="1:2" ht="13.8" thickBot="1" x14ac:dyDescent="0.3"/>
    <row r="14" spans="1:2" ht="14.4" x14ac:dyDescent="0.3">
      <c r="A14" s="214" t="s">
        <v>399</v>
      </c>
      <c r="B14" s="215"/>
    </row>
    <row r="15" spans="1:2" ht="15" thickBot="1" x14ac:dyDescent="0.35">
      <c r="A15" s="97" t="s">
        <v>392</v>
      </c>
      <c r="B15" s="98" t="s">
        <v>393</v>
      </c>
    </row>
    <row r="16" spans="1:2" x14ac:dyDescent="0.25">
      <c r="A16" s="99">
        <v>371905</v>
      </c>
      <c r="B16" s="100" t="s">
        <v>400</v>
      </c>
    </row>
    <row r="17" spans="1:2" x14ac:dyDescent="0.25">
      <c r="A17" s="99">
        <v>371939</v>
      </c>
      <c r="B17" s="100" t="s">
        <v>401</v>
      </c>
    </row>
    <row r="18" spans="1:2" x14ac:dyDescent="0.25">
      <c r="A18" s="106">
        <v>371940</v>
      </c>
      <c r="B18" s="101" t="s">
        <v>401</v>
      </c>
    </row>
    <row r="19" spans="1:2" ht="13.8" thickBot="1" x14ac:dyDescent="0.3"/>
    <row r="20" spans="1:2" ht="14.4" x14ac:dyDescent="0.3">
      <c r="A20" s="214" t="s">
        <v>474</v>
      </c>
      <c r="B20" s="215"/>
    </row>
    <row r="21" spans="1:2" ht="15" thickBot="1" x14ac:dyDescent="0.35">
      <c r="A21" s="97" t="s">
        <v>392</v>
      </c>
      <c r="B21" s="98" t="s">
        <v>393</v>
      </c>
    </row>
    <row r="22" spans="1:2" x14ac:dyDescent="0.25">
      <c r="A22" s="99">
        <v>356230</v>
      </c>
      <c r="B22" s="100"/>
    </row>
    <row r="23" spans="1:2" x14ac:dyDescent="0.25">
      <c r="A23" s="99"/>
      <c r="B23" s="100"/>
    </row>
    <row r="24" spans="1:2" x14ac:dyDescent="0.25">
      <c r="A24" s="106"/>
      <c r="B24" s="101"/>
    </row>
  </sheetData>
  <mergeCells count="3">
    <mergeCell ref="A2:B2"/>
    <mergeCell ref="A14:B14"/>
    <mergeCell ref="A20:B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J47"/>
  <sheetViews>
    <sheetView topLeftCell="A19" zoomScaleNormal="100" workbookViewId="0">
      <selection activeCell="B39" sqref="B39"/>
    </sheetView>
  </sheetViews>
  <sheetFormatPr baseColWidth="10" defaultRowHeight="13.2" x14ac:dyDescent="0.25"/>
  <cols>
    <col min="1" max="1" width="52.44140625" customWidth="1"/>
    <col min="2" max="2" width="15.6640625" style="2" customWidth="1"/>
    <col min="3" max="3" width="15.6640625" style="6" hidden="1" customWidth="1"/>
    <col min="4" max="4" width="15.6640625" style="2" customWidth="1"/>
    <col min="5" max="5" width="15.6640625" style="6" hidden="1" customWidth="1"/>
    <col min="10" max="10" width="12.88671875" bestFit="1" customWidth="1"/>
  </cols>
  <sheetData>
    <row r="1" spans="1:7" ht="15.6" x14ac:dyDescent="0.3">
      <c r="A1" s="216" t="s">
        <v>477</v>
      </c>
      <c r="B1" s="216"/>
      <c r="C1" s="216"/>
      <c r="D1" s="216"/>
    </row>
    <row r="3" spans="1:7" ht="20.399999999999999" x14ac:dyDescent="0.25">
      <c r="A3" s="41" t="s">
        <v>0</v>
      </c>
      <c r="B3" s="42" t="s">
        <v>8</v>
      </c>
      <c r="C3" s="43" t="s">
        <v>272</v>
      </c>
      <c r="D3" s="42" t="s">
        <v>233</v>
      </c>
      <c r="E3" s="21" t="s">
        <v>272</v>
      </c>
    </row>
    <row r="4" spans="1:7" x14ac:dyDescent="0.25">
      <c r="A4" s="132" t="s">
        <v>13</v>
      </c>
      <c r="B4" s="133">
        <v>702400</v>
      </c>
      <c r="C4" s="168"/>
      <c r="D4" s="133">
        <v>13627</v>
      </c>
      <c r="E4" s="7" t="s">
        <v>239</v>
      </c>
      <c r="F4" s="2"/>
      <c r="G4" s="40"/>
    </row>
    <row r="5" spans="1:7" x14ac:dyDescent="0.25">
      <c r="A5" s="132" t="s">
        <v>14</v>
      </c>
      <c r="B5" s="133">
        <v>603100</v>
      </c>
      <c r="C5" s="168"/>
      <c r="D5" s="133">
        <v>11700</v>
      </c>
      <c r="E5" s="7" t="s">
        <v>240</v>
      </c>
      <c r="F5" s="2"/>
      <c r="G5" s="40"/>
    </row>
    <row r="6" spans="1:7" x14ac:dyDescent="0.25">
      <c r="A6" s="132" t="s">
        <v>15</v>
      </c>
      <c r="B6" s="133">
        <v>449850</v>
      </c>
      <c r="C6" s="168"/>
      <c r="D6" s="133">
        <v>8727</v>
      </c>
      <c r="E6" s="7" t="s">
        <v>241</v>
      </c>
      <c r="F6" s="2"/>
      <c r="G6" s="40"/>
    </row>
    <row r="7" spans="1:7" x14ac:dyDescent="0.25">
      <c r="A7" s="53" t="s">
        <v>16</v>
      </c>
      <c r="B7" s="57">
        <v>470263</v>
      </c>
      <c r="C7" s="169"/>
      <c r="D7" s="57">
        <v>0</v>
      </c>
      <c r="E7" s="7" t="s">
        <v>242</v>
      </c>
      <c r="F7" s="2"/>
    </row>
    <row r="8" spans="1:7" x14ac:dyDescent="0.25">
      <c r="A8" s="135" t="s">
        <v>17</v>
      </c>
      <c r="B8" s="134">
        <v>1127300</v>
      </c>
      <c r="C8" s="170"/>
      <c r="D8" s="134">
        <v>21870</v>
      </c>
      <c r="E8" s="7" t="s">
        <v>243</v>
      </c>
      <c r="F8" s="2"/>
      <c r="G8" s="40"/>
    </row>
    <row r="9" spans="1:7" x14ac:dyDescent="0.25">
      <c r="A9" s="132" t="s">
        <v>18</v>
      </c>
      <c r="B9" s="133">
        <v>343200</v>
      </c>
      <c r="C9" s="168"/>
      <c r="D9" s="133">
        <v>6859</v>
      </c>
      <c r="E9" s="7" t="s">
        <v>244</v>
      </c>
      <c r="F9" s="2"/>
    </row>
    <row r="10" spans="1:7" x14ac:dyDescent="0.25">
      <c r="A10" s="108" t="s">
        <v>19</v>
      </c>
      <c r="B10" s="109">
        <v>287500</v>
      </c>
      <c r="C10" s="171"/>
      <c r="D10" s="109">
        <v>6859</v>
      </c>
      <c r="E10" s="7" t="s">
        <v>245</v>
      </c>
      <c r="F10" s="2"/>
    </row>
    <row r="11" spans="1:7" x14ac:dyDescent="0.25">
      <c r="A11" s="107" t="s">
        <v>325</v>
      </c>
      <c r="B11" s="109">
        <v>296200</v>
      </c>
      <c r="C11" s="171"/>
      <c r="D11" s="109">
        <v>6859</v>
      </c>
      <c r="E11" s="120"/>
      <c r="F11" s="121"/>
    </row>
    <row r="12" spans="1:7" x14ac:dyDescent="0.25">
      <c r="A12" s="132" t="s">
        <v>20</v>
      </c>
      <c r="B12" s="133">
        <v>768250</v>
      </c>
      <c r="C12" s="168"/>
      <c r="D12" s="133">
        <v>14904</v>
      </c>
      <c r="E12" s="7" t="s">
        <v>246</v>
      </c>
      <c r="F12" s="2"/>
      <c r="G12" s="40"/>
    </row>
    <row r="13" spans="1:7" x14ac:dyDescent="0.25">
      <c r="A13" s="132" t="s">
        <v>21</v>
      </c>
      <c r="B13" s="133">
        <v>1174950</v>
      </c>
      <c r="C13" s="168"/>
      <c r="D13" s="133">
        <v>22794</v>
      </c>
      <c r="E13" s="7" t="s">
        <v>247</v>
      </c>
      <c r="F13" s="2"/>
      <c r="G13" s="40"/>
    </row>
    <row r="14" spans="1:7" x14ac:dyDescent="0.25">
      <c r="A14" s="53" t="s">
        <v>22</v>
      </c>
      <c r="B14" s="57">
        <v>4162438</v>
      </c>
      <c r="C14" s="169"/>
      <c r="D14" s="57">
        <v>0</v>
      </c>
      <c r="E14" s="7" t="s">
        <v>248</v>
      </c>
      <c r="F14" s="2"/>
    </row>
    <row r="15" spans="1:7" x14ac:dyDescent="0.25">
      <c r="A15" s="132" t="s">
        <v>23</v>
      </c>
      <c r="B15" s="133">
        <v>1464000</v>
      </c>
      <c r="C15" s="168"/>
      <c r="D15" s="133">
        <v>28402</v>
      </c>
      <c r="E15" s="7" t="s">
        <v>249</v>
      </c>
      <c r="F15" s="2"/>
      <c r="G15" s="40"/>
    </row>
    <row r="16" spans="1:7" x14ac:dyDescent="0.25">
      <c r="A16" s="132" t="s">
        <v>24</v>
      </c>
      <c r="B16" s="133">
        <v>1464000</v>
      </c>
      <c r="C16" s="168"/>
      <c r="D16" s="133">
        <v>28402</v>
      </c>
      <c r="E16" s="7" t="s">
        <v>250</v>
      </c>
      <c r="F16" s="2"/>
      <c r="G16" s="40"/>
    </row>
    <row r="17" spans="1:7" x14ac:dyDescent="0.25">
      <c r="A17" s="136" t="s">
        <v>472</v>
      </c>
      <c r="B17" s="133">
        <v>1464000</v>
      </c>
      <c r="C17" s="168"/>
      <c r="D17" s="133">
        <v>28402</v>
      </c>
      <c r="E17" s="7" t="s">
        <v>251</v>
      </c>
      <c r="F17" s="2"/>
      <c r="G17" s="40"/>
    </row>
    <row r="18" spans="1:7" x14ac:dyDescent="0.25">
      <c r="A18" s="132" t="s">
        <v>473</v>
      </c>
      <c r="B18" s="133">
        <v>1464000</v>
      </c>
      <c r="C18" s="168"/>
      <c r="D18" s="133">
        <v>28402</v>
      </c>
      <c r="E18" s="7" t="s">
        <v>252</v>
      </c>
      <c r="F18" s="2"/>
      <c r="G18" s="40"/>
    </row>
    <row r="19" spans="1:7" x14ac:dyDescent="0.25">
      <c r="A19" s="53" t="s">
        <v>25</v>
      </c>
      <c r="B19" s="57">
        <v>3203134</v>
      </c>
      <c r="C19" s="169"/>
      <c r="D19" s="57">
        <v>0</v>
      </c>
      <c r="E19" s="7" t="s">
        <v>253</v>
      </c>
      <c r="F19" s="2"/>
    </row>
    <row r="20" spans="1:7" x14ac:dyDescent="0.25">
      <c r="A20" s="172" t="s">
        <v>276</v>
      </c>
      <c r="B20" s="57">
        <v>2272642</v>
      </c>
      <c r="C20" s="169"/>
      <c r="D20" s="57">
        <v>0</v>
      </c>
      <c r="E20" s="7"/>
      <c r="F20" s="2"/>
    </row>
    <row r="21" spans="1:7" x14ac:dyDescent="0.25">
      <c r="A21" s="132" t="s">
        <v>26</v>
      </c>
      <c r="B21" s="133">
        <v>876650</v>
      </c>
      <c r="C21" s="168"/>
      <c r="D21" s="133">
        <v>17007</v>
      </c>
      <c r="E21" s="7" t="s">
        <v>254</v>
      </c>
      <c r="F21" s="2"/>
    </row>
    <row r="22" spans="1:7" x14ac:dyDescent="0.25">
      <c r="A22" s="135" t="s">
        <v>27</v>
      </c>
      <c r="B22" s="134">
        <v>1357300</v>
      </c>
      <c r="C22" s="170" t="s">
        <v>237</v>
      </c>
      <c r="D22" s="134">
        <v>26332</v>
      </c>
      <c r="E22" s="7" t="s">
        <v>255</v>
      </c>
      <c r="F22" s="2"/>
    </row>
    <row r="23" spans="1:7" x14ac:dyDescent="0.25">
      <c r="A23" s="132" t="s">
        <v>28</v>
      </c>
      <c r="B23" s="133">
        <v>1318850</v>
      </c>
      <c r="C23" s="168"/>
      <c r="D23" s="133">
        <v>25586</v>
      </c>
      <c r="E23" s="7" t="s">
        <v>256</v>
      </c>
      <c r="F23" s="2"/>
      <c r="G23" s="40"/>
    </row>
    <row r="24" spans="1:7" x14ac:dyDescent="0.25">
      <c r="A24" s="108" t="s">
        <v>29</v>
      </c>
      <c r="B24" s="109">
        <v>293050</v>
      </c>
      <c r="C24" s="171"/>
      <c r="D24" s="109">
        <v>6859</v>
      </c>
      <c r="E24" s="7" t="s">
        <v>257</v>
      </c>
    </row>
    <row r="25" spans="1:7" x14ac:dyDescent="0.25">
      <c r="A25" s="108" t="s">
        <v>397</v>
      </c>
      <c r="B25" s="109">
        <v>318750</v>
      </c>
      <c r="C25" s="171"/>
      <c r="D25" s="109">
        <v>6859</v>
      </c>
      <c r="E25" s="7"/>
      <c r="F25" s="40"/>
    </row>
    <row r="26" spans="1:7" x14ac:dyDescent="0.25">
      <c r="A26" s="108" t="s">
        <v>30</v>
      </c>
      <c r="B26" s="109">
        <v>514800</v>
      </c>
      <c r="C26" s="171"/>
      <c r="D26" s="109">
        <v>9987</v>
      </c>
      <c r="E26" s="7" t="s">
        <v>258</v>
      </c>
    </row>
    <row r="27" spans="1:7" x14ac:dyDescent="0.25">
      <c r="A27" s="108" t="s">
        <v>31</v>
      </c>
      <c r="B27" s="109">
        <v>572650</v>
      </c>
      <c r="C27" s="171"/>
      <c r="D27" s="109">
        <v>11109</v>
      </c>
      <c r="E27" s="7" t="s">
        <v>259</v>
      </c>
    </row>
    <row r="28" spans="1:7" x14ac:dyDescent="0.25">
      <c r="A28" s="108" t="s">
        <v>32</v>
      </c>
      <c r="B28" s="109">
        <v>606400</v>
      </c>
      <c r="C28" s="171"/>
      <c r="D28" s="109">
        <v>11764</v>
      </c>
      <c r="E28" s="7" t="s">
        <v>260</v>
      </c>
    </row>
    <row r="29" spans="1:7" x14ac:dyDescent="0.25">
      <c r="A29" s="108" t="s">
        <v>454</v>
      </c>
      <c r="B29" s="109">
        <v>688250</v>
      </c>
      <c r="C29" s="171"/>
      <c r="D29" s="109">
        <v>13352</v>
      </c>
      <c r="E29" s="7"/>
    </row>
    <row r="30" spans="1:7" x14ac:dyDescent="0.25">
      <c r="A30" s="108" t="s">
        <v>476</v>
      </c>
      <c r="B30" s="109">
        <v>748700</v>
      </c>
      <c r="C30" s="171"/>
      <c r="D30" s="109">
        <v>14525</v>
      </c>
      <c r="E30" s="7"/>
    </row>
    <row r="31" spans="1:7" x14ac:dyDescent="0.25">
      <c r="A31" s="108" t="s">
        <v>33</v>
      </c>
      <c r="B31" s="109">
        <v>768250</v>
      </c>
      <c r="C31" s="171"/>
      <c r="D31" s="109">
        <v>14904</v>
      </c>
      <c r="E31" s="7" t="s">
        <v>261</v>
      </c>
    </row>
    <row r="32" spans="1:7" x14ac:dyDescent="0.25">
      <c r="A32" s="108" t="s">
        <v>414</v>
      </c>
      <c r="B32" s="109">
        <v>824200</v>
      </c>
      <c r="C32" s="171"/>
      <c r="D32" s="109">
        <v>15989</v>
      </c>
      <c r="E32" s="7"/>
    </row>
    <row r="33" spans="1:10" x14ac:dyDescent="0.25">
      <c r="A33" s="108" t="s">
        <v>34</v>
      </c>
      <c r="B33" s="109">
        <v>824200</v>
      </c>
      <c r="C33" s="171"/>
      <c r="D33" s="109">
        <v>15989</v>
      </c>
      <c r="E33" s="7" t="s">
        <v>262</v>
      </c>
    </row>
    <row r="34" spans="1:10" x14ac:dyDescent="0.25">
      <c r="A34" s="108" t="s">
        <v>360</v>
      </c>
      <c r="B34" s="109">
        <v>876650</v>
      </c>
      <c r="C34" s="171"/>
      <c r="D34" s="109">
        <v>17007</v>
      </c>
      <c r="E34" s="7"/>
    </row>
    <row r="35" spans="1:10" x14ac:dyDescent="0.25">
      <c r="A35" s="108" t="s">
        <v>35</v>
      </c>
      <c r="B35" s="109">
        <v>957700</v>
      </c>
      <c r="C35" s="171"/>
      <c r="D35" s="109">
        <v>18579</v>
      </c>
      <c r="E35" s="7" t="s">
        <v>263</v>
      </c>
    </row>
    <row r="36" spans="1:10" x14ac:dyDescent="0.25">
      <c r="A36" s="108" t="s">
        <v>36</v>
      </c>
      <c r="B36" s="109">
        <v>514800</v>
      </c>
      <c r="C36" s="171"/>
      <c r="D36" s="109">
        <v>9987</v>
      </c>
      <c r="E36" s="7" t="s">
        <v>264</v>
      </c>
    </row>
    <row r="37" spans="1:10" x14ac:dyDescent="0.25">
      <c r="A37" s="108" t="s">
        <v>37</v>
      </c>
      <c r="B37" s="109">
        <v>606400</v>
      </c>
      <c r="C37" s="171"/>
      <c r="D37" s="109">
        <v>11764</v>
      </c>
      <c r="E37" s="7" t="s">
        <v>265</v>
      </c>
    </row>
    <row r="38" spans="1:10" x14ac:dyDescent="0.25">
      <c r="A38" s="108" t="s">
        <v>38</v>
      </c>
      <c r="B38" s="109">
        <v>688250</v>
      </c>
      <c r="C38" s="173"/>
      <c r="D38" s="109">
        <v>13352</v>
      </c>
      <c r="E38" s="7" t="s">
        <v>266</v>
      </c>
    </row>
    <row r="39" spans="1:10" x14ac:dyDescent="0.25">
      <c r="A39" s="108" t="s">
        <v>39</v>
      </c>
      <c r="B39" s="109">
        <v>748700</v>
      </c>
      <c r="C39" s="173"/>
      <c r="D39" s="109">
        <v>14525</v>
      </c>
      <c r="E39" s="7" t="s">
        <v>267</v>
      </c>
      <c r="G39" s="40"/>
      <c r="J39" s="40"/>
    </row>
    <row r="40" spans="1:10" x14ac:dyDescent="0.25">
      <c r="A40" s="53" t="s">
        <v>40</v>
      </c>
      <c r="B40" s="57">
        <v>1389994</v>
      </c>
      <c r="C40" s="53"/>
      <c r="D40" s="53"/>
      <c r="E40" s="7" t="s">
        <v>268</v>
      </c>
    </row>
    <row r="41" spans="1:10" x14ac:dyDescent="0.25">
      <c r="A41" s="108" t="s">
        <v>41</v>
      </c>
      <c r="B41" s="109">
        <v>331800</v>
      </c>
      <c r="C41" s="173"/>
      <c r="D41" s="109">
        <v>6859</v>
      </c>
      <c r="E41" s="7" t="s">
        <v>269</v>
      </c>
      <c r="G41" s="40"/>
    </row>
    <row r="42" spans="1:10" x14ac:dyDescent="0.25">
      <c r="A42" s="108" t="s">
        <v>42</v>
      </c>
      <c r="B42" s="109">
        <v>331800</v>
      </c>
      <c r="C42" s="173"/>
      <c r="D42" s="109">
        <v>6859</v>
      </c>
      <c r="E42" s="7" t="s">
        <v>270</v>
      </c>
    </row>
    <row r="43" spans="1:10" x14ac:dyDescent="0.25">
      <c r="A43" s="107" t="s">
        <v>394</v>
      </c>
      <c r="B43" s="109">
        <v>423750</v>
      </c>
      <c r="C43" s="173"/>
      <c r="D43" s="109">
        <v>8221</v>
      </c>
      <c r="E43" s="7"/>
    </row>
    <row r="44" spans="1:10" x14ac:dyDescent="0.25">
      <c r="A44" s="107" t="s">
        <v>455</v>
      </c>
      <c r="B44" s="109">
        <v>351700</v>
      </c>
      <c r="C44" s="173"/>
      <c r="D44" s="109">
        <v>6859</v>
      </c>
      <c r="E44" s="7"/>
    </row>
    <row r="45" spans="1:10" x14ac:dyDescent="0.25">
      <c r="A45" s="174" t="s">
        <v>43</v>
      </c>
      <c r="B45" s="134">
        <v>1302650</v>
      </c>
      <c r="C45" s="174" t="s">
        <v>238</v>
      </c>
      <c r="D45" s="134">
        <v>25271</v>
      </c>
      <c r="E45" s="7" t="s">
        <v>271</v>
      </c>
      <c r="F45" s="2"/>
    </row>
    <row r="46" spans="1:10" x14ac:dyDescent="0.25">
      <c r="A46" s="41" t="s">
        <v>273</v>
      </c>
      <c r="B46" s="42" t="s">
        <v>274</v>
      </c>
    </row>
    <row r="47" spans="1:10" x14ac:dyDescent="0.25">
      <c r="A47" s="30" t="s">
        <v>468</v>
      </c>
      <c r="B47" s="8">
        <v>2273</v>
      </c>
    </row>
  </sheetData>
  <mergeCells count="1">
    <mergeCell ref="A1:D1"/>
  </mergeCells>
  <pageMargins left="0.7" right="0.7" top="0.75" bottom="0.75" header="0.3" footer="0.3"/>
  <pageSetup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D64"/>
  <sheetViews>
    <sheetView zoomScale="170" zoomScaleNormal="170" workbookViewId="0">
      <selection activeCell="A16" sqref="A16:A60"/>
    </sheetView>
  </sheetViews>
  <sheetFormatPr baseColWidth="10" defaultRowHeight="13.2" x14ac:dyDescent="0.25"/>
  <cols>
    <col min="1" max="1" width="15.44140625" customWidth="1"/>
    <col min="2" max="2" width="20.88671875" bestFit="1" customWidth="1"/>
    <col min="3" max="3" width="12.5546875" customWidth="1"/>
    <col min="4" max="4" width="19.5546875" customWidth="1"/>
    <col min="11" max="11" width="25.88671875" bestFit="1" customWidth="1"/>
    <col min="12" max="12" width="11.6640625" bestFit="1" customWidth="1"/>
  </cols>
  <sheetData>
    <row r="1" spans="1:4" ht="21" thickBot="1" x14ac:dyDescent="0.3">
      <c r="A1" s="102" t="s">
        <v>469</v>
      </c>
      <c r="B1" s="102" t="s">
        <v>3</v>
      </c>
      <c r="C1" s="103" t="s">
        <v>4</v>
      </c>
      <c r="D1" s="104" t="s">
        <v>2</v>
      </c>
    </row>
    <row r="2" spans="1:4" ht="13.8" hidden="1" x14ac:dyDescent="0.25">
      <c r="A2" s="112" t="e">
        <f>'Programa 893-00'!#REF!</f>
        <v>#REF!</v>
      </c>
      <c r="B2" s="112" t="s">
        <v>332</v>
      </c>
      <c r="C2" s="112" t="s">
        <v>333</v>
      </c>
      <c r="D2" s="112" t="s">
        <v>334</v>
      </c>
    </row>
    <row r="3" spans="1:4" ht="13.8" hidden="1" x14ac:dyDescent="0.25">
      <c r="A3" s="113" t="e">
        <f>'Programa 893-00'!#REF!</f>
        <v>#REF!</v>
      </c>
      <c r="B3" s="113" t="s">
        <v>70</v>
      </c>
      <c r="C3" s="113" t="s">
        <v>60</v>
      </c>
      <c r="D3" s="113" t="s">
        <v>69</v>
      </c>
    </row>
    <row r="4" spans="1:4" ht="13.8" hidden="1" x14ac:dyDescent="0.25">
      <c r="A4" s="113" t="e">
        <f>'Programa 893-00'!#REF!</f>
        <v>#REF!</v>
      </c>
      <c r="B4" s="113" t="s">
        <v>112</v>
      </c>
      <c r="C4" s="113" t="s">
        <v>113</v>
      </c>
      <c r="D4" s="113" t="s">
        <v>111</v>
      </c>
    </row>
    <row r="5" spans="1:4" ht="13.8" hidden="1" x14ac:dyDescent="0.25">
      <c r="A5" s="112" t="e">
        <f>'Programa 893-00'!#REF!</f>
        <v>#REF!</v>
      </c>
      <c r="B5" s="112" t="s">
        <v>136</v>
      </c>
      <c r="C5" s="112" t="s">
        <v>137</v>
      </c>
      <c r="D5" s="112" t="s">
        <v>135</v>
      </c>
    </row>
    <row r="6" spans="1:4" ht="13.8" hidden="1" x14ac:dyDescent="0.25">
      <c r="A6" s="113" t="e">
        <f>'Programa 893-00'!#REF!</f>
        <v>#REF!</v>
      </c>
      <c r="B6" s="113" t="s">
        <v>160</v>
      </c>
      <c r="C6" s="113" t="s">
        <v>161</v>
      </c>
      <c r="D6" s="113" t="s">
        <v>159</v>
      </c>
    </row>
    <row r="7" spans="1:4" ht="13.8" hidden="1" x14ac:dyDescent="0.25">
      <c r="A7" s="113" t="e">
        <f>'Programa 893-00'!#REF!</f>
        <v>#REF!</v>
      </c>
      <c r="B7" s="113" t="s">
        <v>141</v>
      </c>
      <c r="C7" s="113" t="s">
        <v>97</v>
      </c>
      <c r="D7" s="113" t="s">
        <v>140</v>
      </c>
    </row>
    <row r="8" spans="1:4" ht="13.8" hidden="1" x14ac:dyDescent="0.25">
      <c r="A8" s="113" t="e">
        <f>'Programa 893-00'!#REF!</f>
        <v>#REF!</v>
      </c>
      <c r="B8" s="113" t="s">
        <v>222</v>
      </c>
      <c r="C8" s="113" t="s">
        <v>101</v>
      </c>
      <c r="D8" s="113" t="s">
        <v>221</v>
      </c>
    </row>
    <row r="9" spans="1:4" ht="13.8" hidden="1" x14ac:dyDescent="0.25">
      <c r="A9" s="113" t="e">
        <f>'Programa 893-00'!#REF!</f>
        <v>#REF!</v>
      </c>
      <c r="B9" s="113" t="s">
        <v>82</v>
      </c>
      <c r="C9" s="113" t="s">
        <v>44</v>
      </c>
      <c r="D9" s="113" t="s">
        <v>81</v>
      </c>
    </row>
    <row r="10" spans="1:4" ht="13.8" hidden="1" x14ac:dyDescent="0.25">
      <c r="A10" s="112" t="e">
        <f>'Programa 893-00'!#REF!</f>
        <v>#REF!</v>
      </c>
      <c r="B10" s="112" t="s">
        <v>335</v>
      </c>
      <c r="C10" s="112" t="s">
        <v>419</v>
      </c>
      <c r="D10" s="112" t="s">
        <v>420</v>
      </c>
    </row>
    <row r="11" spans="1:4" ht="13.8" hidden="1" x14ac:dyDescent="0.25">
      <c r="A11" s="122" t="e">
        <f>'Programa 894-00'!#REF!</f>
        <v>#REF!</v>
      </c>
      <c r="B11" s="116" t="s">
        <v>408</v>
      </c>
      <c r="C11" s="117" t="s">
        <v>409</v>
      </c>
      <c r="D11" s="117" t="s">
        <v>410</v>
      </c>
    </row>
    <row r="12" spans="1:4" ht="13.5" hidden="1" customHeight="1" x14ac:dyDescent="0.25">
      <c r="A12" s="113" t="e">
        <f>'Programa 893-00'!#REF!</f>
        <v>#REF!</v>
      </c>
      <c r="B12" s="113" t="s">
        <v>64</v>
      </c>
      <c r="C12" s="113" t="s">
        <v>65</v>
      </c>
      <c r="D12" s="113" t="s">
        <v>63</v>
      </c>
    </row>
    <row r="13" spans="1:4" ht="13.8" hidden="1" x14ac:dyDescent="0.25">
      <c r="A13" s="118" t="e">
        <f>'Programa 893-00'!#REF!</f>
        <v>#REF!</v>
      </c>
      <c r="B13" s="118" t="s">
        <v>291</v>
      </c>
      <c r="C13" s="118" t="s">
        <v>292</v>
      </c>
      <c r="D13" s="118" t="s">
        <v>293</v>
      </c>
    </row>
    <row r="14" spans="1:4" ht="13.8" hidden="1" x14ac:dyDescent="0.25">
      <c r="A14" s="112" t="e">
        <f>'Programa 893-00'!#REF!</f>
        <v>#REF!</v>
      </c>
      <c r="B14" s="112" t="s">
        <v>445</v>
      </c>
      <c r="C14" s="115" t="s">
        <v>446</v>
      </c>
      <c r="D14" s="115" t="s">
        <v>447</v>
      </c>
    </row>
    <row r="15" spans="1:4" ht="13.8" hidden="1" x14ac:dyDescent="0.25">
      <c r="A15" s="112" t="e">
        <f>'Programa 893-00'!#REF!</f>
        <v>#REF!</v>
      </c>
      <c r="B15" s="112" t="s">
        <v>470</v>
      </c>
      <c r="C15" s="115" t="s">
        <v>50</v>
      </c>
      <c r="D15" s="115" t="s">
        <v>471</v>
      </c>
    </row>
    <row r="16" spans="1:4" ht="13.8" x14ac:dyDescent="0.25">
      <c r="A16" s="112" t="e">
        <f>'Programa 893-00'!#REF!</f>
        <v>#REF!</v>
      </c>
      <c r="B16" s="112" t="s">
        <v>158</v>
      </c>
      <c r="C16" s="112" t="s">
        <v>46</v>
      </c>
      <c r="D16" s="112" t="s">
        <v>157</v>
      </c>
    </row>
    <row r="17" spans="1:4" ht="13.8" hidden="1" x14ac:dyDescent="0.25">
      <c r="A17" s="115" t="e">
        <f>'Programa 893-00'!#REF!</f>
        <v>#REF!</v>
      </c>
      <c r="B17" s="115" t="s">
        <v>158</v>
      </c>
      <c r="C17" s="112" t="s">
        <v>422</v>
      </c>
      <c r="D17" s="112" t="s">
        <v>423</v>
      </c>
    </row>
    <row r="18" spans="1:4" ht="13.8" hidden="1" x14ac:dyDescent="0.25">
      <c r="A18" s="113" t="e">
        <f>'Programa 893-00'!#REF!</f>
        <v>#REF!</v>
      </c>
      <c r="B18" s="113" t="s">
        <v>102</v>
      </c>
      <c r="C18" s="113" t="s">
        <v>139</v>
      </c>
      <c r="D18" s="113" t="s">
        <v>138</v>
      </c>
    </row>
    <row r="19" spans="1:4" ht="13.8" x14ac:dyDescent="0.25">
      <c r="A19" s="113" t="e">
        <f>'Programa 893-00'!#REF!</f>
        <v>#REF!</v>
      </c>
      <c r="B19" s="113" t="s">
        <v>67</v>
      </c>
      <c r="C19" s="113" t="s">
        <v>68</v>
      </c>
      <c r="D19" s="113" t="s">
        <v>66</v>
      </c>
    </row>
    <row r="20" spans="1:4" ht="13.8" hidden="1" x14ac:dyDescent="0.25">
      <c r="A20" s="113" t="e">
        <f>'Programa 893-00'!#REF!</f>
        <v>#REF!</v>
      </c>
      <c r="B20" s="113" t="s">
        <v>85</v>
      </c>
      <c r="C20" s="113" t="s">
        <v>167</v>
      </c>
      <c r="D20" s="113" t="s">
        <v>322</v>
      </c>
    </row>
    <row r="21" spans="1:4" ht="13.8" hidden="1" x14ac:dyDescent="0.25">
      <c r="A21" s="113" t="e">
        <f>'Programa 893-00'!#REF!</f>
        <v>#REF!</v>
      </c>
      <c r="B21" s="113" t="s">
        <v>229</v>
      </c>
      <c r="C21" s="113" t="s">
        <v>46</v>
      </c>
      <c r="D21" s="113" t="s">
        <v>228</v>
      </c>
    </row>
    <row r="22" spans="1:4" ht="13.8" hidden="1" x14ac:dyDescent="0.25">
      <c r="A22" s="113" t="e">
        <f>'Programa 893-00'!#REF!</f>
        <v>#REF!</v>
      </c>
      <c r="B22" s="113" t="s">
        <v>297</v>
      </c>
      <c r="C22" s="113" t="s">
        <v>298</v>
      </c>
      <c r="D22" s="113" t="s">
        <v>299</v>
      </c>
    </row>
    <row r="23" spans="1:4" ht="13.8" x14ac:dyDescent="0.25">
      <c r="A23" s="112" t="e">
        <f>'Programa 893-00'!#REF!</f>
        <v>#REF!</v>
      </c>
      <c r="B23" s="112" t="s">
        <v>387</v>
      </c>
      <c r="C23" s="112" t="s">
        <v>294</v>
      </c>
      <c r="D23" s="112" t="s">
        <v>411</v>
      </c>
    </row>
    <row r="24" spans="1:4" ht="13.8" hidden="1" x14ac:dyDescent="0.25">
      <c r="A24" s="112" t="e">
        <f>'Programa 893-00'!#REF!</f>
        <v>#REF!</v>
      </c>
      <c r="B24" s="112" t="s">
        <v>56</v>
      </c>
      <c r="C24" s="115" t="s">
        <v>437</v>
      </c>
      <c r="D24" s="115" t="s">
        <v>438</v>
      </c>
    </row>
    <row r="25" spans="1:4" ht="13.8" x14ac:dyDescent="0.25">
      <c r="A25" s="118" t="e">
        <f>'Programa 893-00'!#REF!</f>
        <v>#REF!</v>
      </c>
      <c r="B25" s="118" t="s">
        <v>364</v>
      </c>
      <c r="C25" s="118" t="s">
        <v>213</v>
      </c>
      <c r="D25" s="118" t="s">
        <v>365</v>
      </c>
    </row>
    <row r="26" spans="1:4" ht="13.8" hidden="1" x14ac:dyDescent="0.25">
      <c r="A26" s="115" t="e">
        <f>'Programa 893-00'!#REF!</f>
        <v>#REF!</v>
      </c>
      <c r="B26" s="115" t="s">
        <v>449</v>
      </c>
      <c r="C26" s="112" t="s">
        <v>46</v>
      </c>
      <c r="D26" s="112" t="s">
        <v>450</v>
      </c>
    </row>
    <row r="27" spans="1:4" ht="13.8" hidden="1" x14ac:dyDescent="0.25">
      <c r="A27" s="113" t="e">
        <f>'Programa 893-00'!#REF!</f>
        <v>#REF!</v>
      </c>
      <c r="B27" s="113" t="s">
        <v>97</v>
      </c>
      <c r="C27" s="113" t="s">
        <v>129</v>
      </c>
      <c r="D27" s="113" t="s">
        <v>128</v>
      </c>
    </row>
    <row r="28" spans="1:4" ht="13.8" hidden="1" x14ac:dyDescent="0.25">
      <c r="A28" s="112" t="e">
        <f>'Programa 893-00'!#REF!</f>
        <v>#REF!</v>
      </c>
      <c r="B28" s="112" t="s">
        <v>283</v>
      </c>
      <c r="C28" s="115" t="s">
        <v>105</v>
      </c>
      <c r="D28" s="115" t="s">
        <v>284</v>
      </c>
    </row>
    <row r="29" spans="1:4" ht="13.8" hidden="1" x14ac:dyDescent="0.25">
      <c r="A29" s="112" t="e">
        <f>'Programa 893-00'!#REF!</f>
        <v>#REF!</v>
      </c>
      <c r="B29" s="112" t="s">
        <v>415</v>
      </c>
      <c r="C29" s="112" t="s">
        <v>416</v>
      </c>
      <c r="D29" s="112" t="s">
        <v>417</v>
      </c>
    </row>
    <row r="30" spans="1:4" ht="13.8" hidden="1" x14ac:dyDescent="0.25">
      <c r="A30" s="113" t="e">
        <f>'Programa 893-00'!#REF!</f>
        <v>#REF!</v>
      </c>
      <c r="B30" s="113" t="s">
        <v>209</v>
      </c>
      <c r="C30" s="114" t="s">
        <v>294</v>
      </c>
      <c r="D30" s="114" t="s">
        <v>295</v>
      </c>
    </row>
    <row r="31" spans="1:4" ht="13.8" hidden="1" x14ac:dyDescent="0.25">
      <c r="A31" s="112" t="e">
        <f>'Programa 893-00'!#REF!</f>
        <v>#REF!</v>
      </c>
      <c r="B31" s="112" t="s">
        <v>231</v>
      </c>
      <c r="C31" s="112" t="s">
        <v>232</v>
      </c>
      <c r="D31" s="112" t="s">
        <v>230</v>
      </c>
    </row>
    <row r="32" spans="1:4" ht="13.8" hidden="1" x14ac:dyDescent="0.25">
      <c r="A32" s="116" t="e">
        <f>'Programa 894-00'!#REF!</f>
        <v>#REF!</v>
      </c>
      <c r="B32" s="116" t="s">
        <v>402</v>
      </c>
      <c r="C32" s="117" t="s">
        <v>46</v>
      </c>
      <c r="D32" s="117" t="s">
        <v>403</v>
      </c>
    </row>
    <row r="33" spans="1:4" ht="13.8" hidden="1" x14ac:dyDescent="0.25">
      <c r="A33" s="113" t="e">
        <f>'Programa 893-00'!#REF!</f>
        <v>#REF!</v>
      </c>
      <c r="B33" s="113" t="s">
        <v>115</v>
      </c>
      <c r="C33" s="113" t="s">
        <v>116</v>
      </c>
      <c r="D33" s="113" t="s">
        <v>114</v>
      </c>
    </row>
    <row r="34" spans="1:4" ht="13.8" hidden="1" x14ac:dyDescent="0.25">
      <c r="A34" s="112" t="e">
        <f>'Programa 893-00'!#REF!</f>
        <v>#REF!</v>
      </c>
      <c r="B34" s="112" t="s">
        <v>115</v>
      </c>
      <c r="C34" s="112" t="s">
        <v>168</v>
      </c>
      <c r="D34" s="112" t="s">
        <v>296</v>
      </c>
    </row>
    <row r="35" spans="1:4" ht="13.8" hidden="1" x14ac:dyDescent="0.25">
      <c r="A35" s="113" t="e">
        <f>'Programa 893-00'!#REF!</f>
        <v>#REF!</v>
      </c>
      <c r="B35" s="113" t="s">
        <v>226</v>
      </c>
      <c r="C35" s="113" t="s">
        <v>227</v>
      </c>
      <c r="D35" s="113" t="s">
        <v>225</v>
      </c>
    </row>
    <row r="36" spans="1:4" ht="13.8" x14ac:dyDescent="0.25">
      <c r="A36" s="123" t="e">
        <f>'Programa 894-00'!#REF!</f>
        <v>#REF!</v>
      </c>
      <c r="B36" s="113" t="s">
        <v>461</v>
      </c>
      <c r="C36" s="113" t="s">
        <v>465</v>
      </c>
      <c r="D36" s="113" t="s">
        <v>467</v>
      </c>
    </row>
    <row r="37" spans="1:4" ht="13.8" hidden="1" x14ac:dyDescent="0.25">
      <c r="A37" s="113" t="e">
        <f>'Programa 893-00'!#REF!</f>
        <v>#REF!</v>
      </c>
      <c r="B37" s="113" t="s">
        <v>147</v>
      </c>
      <c r="C37" s="113" t="s">
        <v>148</v>
      </c>
      <c r="D37" s="113" t="s">
        <v>135</v>
      </c>
    </row>
    <row r="38" spans="1:4" ht="13.8" hidden="1" x14ac:dyDescent="0.25">
      <c r="A38" s="113" t="e">
        <f>'Programa 893-00'!#REF!</f>
        <v>#REF!</v>
      </c>
      <c r="B38" s="113" t="s">
        <v>312</v>
      </c>
      <c r="C38" s="113" t="s">
        <v>313</v>
      </c>
      <c r="D38" s="113" t="s">
        <v>314</v>
      </c>
    </row>
    <row r="39" spans="1:4" ht="13.8" hidden="1" x14ac:dyDescent="0.25">
      <c r="A39" s="115" t="e">
        <f>'Programa 893-00'!#REF!</f>
        <v>#REF!</v>
      </c>
      <c r="B39" s="115" t="s">
        <v>425</v>
      </c>
      <c r="C39" s="112" t="s">
        <v>427</v>
      </c>
      <c r="D39" s="112" t="s">
        <v>428</v>
      </c>
    </row>
    <row r="40" spans="1:4" ht="13.8" hidden="1" x14ac:dyDescent="0.25">
      <c r="A40" s="112" t="e">
        <f>'Programa 893-00'!#REF!</f>
        <v>#REF!</v>
      </c>
      <c r="B40" s="112" t="s">
        <v>347</v>
      </c>
      <c r="C40" s="115" t="s">
        <v>348</v>
      </c>
      <c r="D40" s="115" t="s">
        <v>356</v>
      </c>
    </row>
    <row r="41" spans="1:4" ht="13.8" hidden="1" x14ac:dyDescent="0.25">
      <c r="A41" s="113" t="e">
        <f>'Programa 893-00'!#REF!</f>
        <v>#REF!</v>
      </c>
      <c r="B41" s="113" t="s">
        <v>126</v>
      </c>
      <c r="C41" s="113" t="s">
        <v>127</v>
      </c>
      <c r="D41" s="113" t="s">
        <v>125</v>
      </c>
    </row>
    <row r="42" spans="1:4" ht="13.8" x14ac:dyDescent="0.25">
      <c r="A42" s="113" t="e">
        <f>'Programa 893-00'!#REF!</f>
        <v>#REF!</v>
      </c>
      <c r="B42" s="113" t="s">
        <v>143</v>
      </c>
      <c r="C42" s="113" t="s">
        <v>62</v>
      </c>
      <c r="D42" s="113" t="s">
        <v>142</v>
      </c>
    </row>
    <row r="43" spans="1:4" ht="13.8" hidden="1" x14ac:dyDescent="0.25">
      <c r="A43" s="113" t="e">
        <f>'Programa 893-00'!#REF!</f>
        <v>#REF!</v>
      </c>
      <c r="B43" s="113" t="s">
        <v>110</v>
      </c>
      <c r="C43" s="113" t="s">
        <v>51</v>
      </c>
      <c r="D43" s="113" t="s">
        <v>109</v>
      </c>
    </row>
    <row r="44" spans="1:4" ht="13.8" hidden="1" x14ac:dyDescent="0.25">
      <c r="A44" s="113" t="e">
        <f>'Programa 893-00'!#REF!</f>
        <v>#REF!</v>
      </c>
      <c r="B44" s="113" t="s">
        <v>124</v>
      </c>
      <c r="C44" s="113" t="s">
        <v>155</v>
      </c>
      <c r="D44" s="113" t="s">
        <v>154</v>
      </c>
    </row>
    <row r="45" spans="1:4" ht="13.8" x14ac:dyDescent="0.25">
      <c r="A45" s="113" t="e">
        <f>'Programa 893-00'!#REF!</f>
        <v>#REF!</v>
      </c>
      <c r="B45" s="113" t="s">
        <v>145</v>
      </c>
      <c r="C45" s="113" t="s">
        <v>146</v>
      </c>
      <c r="D45" s="113" t="s">
        <v>144</v>
      </c>
    </row>
    <row r="46" spans="1:4" ht="13.8" hidden="1" x14ac:dyDescent="0.25">
      <c r="A46" s="113" t="e">
        <f>'Programa 893-00'!#REF!</f>
        <v>#REF!</v>
      </c>
      <c r="B46" s="113" t="s">
        <v>161</v>
      </c>
      <c r="C46" s="113" t="s">
        <v>335</v>
      </c>
      <c r="D46" s="113" t="s">
        <v>336</v>
      </c>
    </row>
    <row r="47" spans="1:4" ht="13.8" hidden="1" x14ac:dyDescent="0.25">
      <c r="A47" s="112" t="e">
        <f>'Programa 893-00'!#REF!</f>
        <v>#REF!</v>
      </c>
      <c r="B47" s="112" t="s">
        <v>133</v>
      </c>
      <c r="C47" s="112" t="s">
        <v>134</v>
      </c>
      <c r="D47" s="112" t="s">
        <v>132</v>
      </c>
    </row>
    <row r="48" spans="1:4" ht="13.8" hidden="1" x14ac:dyDescent="0.25">
      <c r="A48" s="113" t="e">
        <f>'Programa 893-00'!#REF!</f>
        <v>#REF!</v>
      </c>
      <c r="B48" s="113" t="s">
        <v>165</v>
      </c>
      <c r="C48" s="113" t="s">
        <v>166</v>
      </c>
      <c r="D48" s="113" t="s">
        <v>164</v>
      </c>
    </row>
    <row r="49" spans="1:4" ht="13.8" x14ac:dyDescent="0.25">
      <c r="A49" s="113" t="e">
        <f>'Programa 893-00'!#REF!</f>
        <v>#REF!</v>
      </c>
      <c r="B49" s="113" t="s">
        <v>79</v>
      </c>
      <c r="C49" s="113" t="s">
        <v>71</v>
      </c>
      <c r="D49" s="113" t="s">
        <v>156</v>
      </c>
    </row>
    <row r="50" spans="1:4" ht="13.8" hidden="1" x14ac:dyDescent="0.25">
      <c r="A50" s="113" t="e">
        <f>'Programa 893-00'!#REF!</f>
        <v>#REF!</v>
      </c>
      <c r="B50" s="113" t="s">
        <v>153</v>
      </c>
      <c r="C50" s="113" t="s">
        <v>78</v>
      </c>
      <c r="D50" s="113" t="s">
        <v>152</v>
      </c>
    </row>
    <row r="51" spans="1:4" ht="13.8" x14ac:dyDescent="0.25">
      <c r="A51" s="113" t="e">
        <f>'Programa 893-00'!#REF!</f>
        <v>#REF!</v>
      </c>
      <c r="B51" s="113" t="s">
        <v>150</v>
      </c>
      <c r="C51" s="113" t="s">
        <v>151</v>
      </c>
      <c r="D51" s="113" t="s">
        <v>149</v>
      </c>
    </row>
    <row r="52" spans="1:4" ht="13.8" hidden="1" x14ac:dyDescent="0.25">
      <c r="A52" s="124" t="e">
        <f>'Programa 893-00'!#REF!</f>
        <v>#REF!</v>
      </c>
      <c r="B52" s="114" t="s">
        <v>426</v>
      </c>
      <c r="C52" s="113" t="s">
        <v>375</v>
      </c>
      <c r="D52" s="113" t="s">
        <v>429</v>
      </c>
    </row>
    <row r="53" spans="1:4" ht="13.8" hidden="1" x14ac:dyDescent="0.25">
      <c r="A53" s="113" t="e">
        <f>'Programa 893-00'!#REF!</f>
        <v>#REF!</v>
      </c>
      <c r="B53" s="113" t="s">
        <v>170</v>
      </c>
      <c r="C53" s="113" t="s">
        <v>171</v>
      </c>
      <c r="D53" s="113" t="s">
        <v>169</v>
      </c>
    </row>
    <row r="54" spans="1:4" ht="13.8" hidden="1" x14ac:dyDescent="0.25">
      <c r="A54" s="113" t="e">
        <f>'Programa 893-00'!#REF!</f>
        <v>#REF!</v>
      </c>
      <c r="B54" s="113" t="s">
        <v>71</v>
      </c>
      <c r="C54" s="113" t="s">
        <v>131</v>
      </c>
      <c r="D54" s="113" t="s">
        <v>130</v>
      </c>
    </row>
    <row r="55" spans="1:4" ht="13.8" hidden="1" x14ac:dyDescent="0.25">
      <c r="A55" s="114" t="e">
        <f>'Programa 893-00'!#REF!</f>
        <v>#REF!</v>
      </c>
      <c r="B55" s="114" t="s">
        <v>71</v>
      </c>
      <c r="C55" s="113" t="s">
        <v>456</v>
      </c>
      <c r="D55" s="113" t="s">
        <v>457</v>
      </c>
    </row>
    <row r="56" spans="1:4" ht="13.8" hidden="1" x14ac:dyDescent="0.25">
      <c r="A56" s="113" t="e">
        <f>'Programa 893-00'!#REF!</f>
        <v>#REF!</v>
      </c>
      <c r="B56" s="113" t="s">
        <v>71</v>
      </c>
      <c r="C56" s="113" t="s">
        <v>123</v>
      </c>
      <c r="D56" s="113" t="s">
        <v>122</v>
      </c>
    </row>
    <row r="57" spans="1:4" ht="13.8" hidden="1" x14ac:dyDescent="0.25">
      <c r="A57" s="113" t="e">
        <f>'Programa 893-00'!#REF!</f>
        <v>#REF!</v>
      </c>
      <c r="B57" s="113" t="s">
        <v>71</v>
      </c>
      <c r="C57" s="113" t="s">
        <v>121</v>
      </c>
      <c r="D57" s="113" t="s">
        <v>301</v>
      </c>
    </row>
    <row r="58" spans="1:4" ht="13.8" hidden="1" x14ac:dyDescent="0.25">
      <c r="A58" s="113" t="e">
        <f>'Programa 893-00'!#REF!</f>
        <v>#REF!</v>
      </c>
      <c r="B58" s="113" t="s">
        <v>71</v>
      </c>
      <c r="C58" s="113" t="s">
        <v>224</v>
      </c>
      <c r="D58" s="113" t="s">
        <v>223</v>
      </c>
    </row>
    <row r="59" spans="1:4" ht="13.8" hidden="1" x14ac:dyDescent="0.25">
      <c r="A59" s="113" t="e">
        <f>'Programa 893-00'!#REF!</f>
        <v>#REF!</v>
      </c>
      <c r="B59" s="113" t="s">
        <v>119</v>
      </c>
      <c r="C59" s="113" t="s">
        <v>120</v>
      </c>
      <c r="D59" s="113" t="s">
        <v>118</v>
      </c>
    </row>
    <row r="60" spans="1:4" ht="13.8" x14ac:dyDescent="0.25">
      <c r="A60" s="112" t="e">
        <f>'Programa 893-00'!#REF!</f>
        <v>#REF!</v>
      </c>
      <c r="B60" s="112" t="s">
        <v>104</v>
      </c>
      <c r="C60" s="112" t="s">
        <v>105</v>
      </c>
      <c r="D60" s="112" t="s">
        <v>103</v>
      </c>
    </row>
    <row r="61" spans="1:4" ht="13.8" hidden="1" x14ac:dyDescent="0.25">
      <c r="A61" s="113" t="e">
        <f>'Programa 893-00'!#REF!</f>
        <v>#REF!</v>
      </c>
      <c r="B61" s="113" t="s">
        <v>107</v>
      </c>
      <c r="C61" s="113" t="s">
        <v>108</v>
      </c>
      <c r="D61" s="113" t="s">
        <v>106</v>
      </c>
    </row>
    <row r="62" spans="1:4" ht="13.8" hidden="1" x14ac:dyDescent="0.25">
      <c r="A62" s="113" t="e">
        <f>'Programa 893-00'!#REF!</f>
        <v>#REF!</v>
      </c>
      <c r="B62" s="113" t="s">
        <v>50</v>
      </c>
      <c r="C62" s="114" t="s">
        <v>345</v>
      </c>
      <c r="D62" s="114" t="s">
        <v>344</v>
      </c>
    </row>
    <row r="63" spans="1:4" ht="13.8" hidden="1" x14ac:dyDescent="0.25">
      <c r="A63" s="113" t="e">
        <f>'Programa 893-00'!#REF!</f>
        <v>#REF!</v>
      </c>
      <c r="B63" s="113" t="s">
        <v>62</v>
      </c>
      <c r="C63" s="113" t="s">
        <v>62</v>
      </c>
      <c r="D63" s="113" t="s">
        <v>61</v>
      </c>
    </row>
    <row r="64" spans="1:4" ht="13.8" hidden="1" x14ac:dyDescent="0.25">
      <c r="A64" s="113" t="e">
        <f>'Programa 893-00'!#REF!</f>
        <v>#REF!</v>
      </c>
      <c r="B64" s="113" t="s">
        <v>163</v>
      </c>
      <c r="C64" s="113" t="s">
        <v>73</v>
      </c>
      <c r="D64" s="113" t="s">
        <v>162</v>
      </c>
    </row>
  </sheetData>
  <autoFilter ref="A1:A64" xr:uid="{00000000-0009-0000-0000-000005000000}">
    <filterColumn colId="0">
      <filters blank="1"/>
    </filterColumn>
  </autoFilter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workbookViewId="0">
      <selection activeCell="F37" sqref="F37"/>
    </sheetView>
  </sheetViews>
  <sheetFormatPr baseColWidth="10" defaultRowHeight="13.2" x14ac:dyDescent="0.25"/>
  <cols>
    <col min="1" max="1" width="9.109375" bestFit="1" customWidth="1"/>
    <col min="2" max="2" width="14.33203125" customWidth="1"/>
    <col min="3" max="3" width="26.109375" bestFit="1" customWidth="1"/>
  </cols>
  <sheetData>
    <row r="1" spans="1:3" ht="13.8" thickBot="1" x14ac:dyDescent="0.3"/>
    <row r="2" spans="1:3" ht="23.25" customHeight="1" thickBot="1" x14ac:dyDescent="0.3">
      <c r="A2" s="85" t="s">
        <v>368</v>
      </c>
      <c r="B2" s="85" t="s">
        <v>369</v>
      </c>
      <c r="C2" s="85" t="s">
        <v>370</v>
      </c>
    </row>
    <row r="3" spans="1:3" x14ac:dyDescent="0.25">
      <c r="A3" s="81">
        <v>1</v>
      </c>
      <c r="B3" s="83">
        <v>16803</v>
      </c>
      <c r="C3" s="82" t="s">
        <v>21</v>
      </c>
    </row>
    <row r="4" spans="1:3" x14ac:dyDescent="0.25">
      <c r="A4" s="48">
        <v>2</v>
      </c>
      <c r="B4" s="84">
        <v>19750</v>
      </c>
      <c r="C4" s="49" t="s">
        <v>21</v>
      </c>
    </row>
    <row r="5" spans="1:3" x14ac:dyDescent="0.25">
      <c r="A5" s="48">
        <v>3</v>
      </c>
      <c r="B5" s="84">
        <v>97541</v>
      </c>
      <c r="C5" s="49" t="s">
        <v>15</v>
      </c>
    </row>
    <row r="6" spans="1:3" x14ac:dyDescent="0.25">
      <c r="A6" s="48">
        <v>4</v>
      </c>
      <c r="B6" s="84">
        <v>99749</v>
      </c>
      <c r="C6" s="49" t="s">
        <v>20</v>
      </c>
    </row>
    <row r="7" spans="1:3" x14ac:dyDescent="0.25">
      <c r="A7" s="48">
        <v>5</v>
      </c>
      <c r="B7" s="84">
        <v>19904</v>
      </c>
      <c r="C7" s="49" t="s">
        <v>14</v>
      </c>
    </row>
    <row r="8" spans="1:3" x14ac:dyDescent="0.25">
      <c r="A8" s="48">
        <v>6</v>
      </c>
      <c r="B8" s="84">
        <v>97546</v>
      </c>
      <c r="C8" s="49" t="s">
        <v>15</v>
      </c>
    </row>
    <row r="9" spans="1:3" x14ac:dyDescent="0.25">
      <c r="A9" s="48">
        <v>7</v>
      </c>
      <c r="B9" s="84">
        <v>97543</v>
      </c>
      <c r="C9" s="49" t="s">
        <v>13</v>
      </c>
    </row>
    <row r="10" spans="1:3" x14ac:dyDescent="0.25">
      <c r="A10" s="48">
        <v>8</v>
      </c>
      <c r="B10" s="84">
        <v>97547</v>
      </c>
      <c r="C10" s="49" t="s">
        <v>18</v>
      </c>
    </row>
    <row r="11" spans="1:3" x14ac:dyDescent="0.25">
      <c r="A11" s="48">
        <v>9</v>
      </c>
      <c r="B11" s="84">
        <v>99756</v>
      </c>
      <c r="C11" s="49" t="s">
        <v>14</v>
      </c>
    </row>
    <row r="12" spans="1:3" x14ac:dyDescent="0.25">
      <c r="A12" s="48">
        <v>10</v>
      </c>
      <c r="B12" s="84">
        <v>101854</v>
      </c>
      <c r="C12" s="49" t="s">
        <v>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7"/>
  <sheetViews>
    <sheetView topLeftCell="A127" workbookViewId="0">
      <selection activeCell="B149" sqref="B149"/>
    </sheetView>
  </sheetViews>
  <sheetFormatPr baseColWidth="10" defaultRowHeight="13.2" x14ac:dyDescent="0.25"/>
  <cols>
    <col min="1" max="1" width="11.44140625" style="3" customWidth="1"/>
    <col min="2" max="2" width="20.88671875" bestFit="1" customWidth="1"/>
    <col min="3" max="3" width="12.5546875" customWidth="1"/>
    <col min="4" max="4" width="19.5546875" customWidth="1"/>
    <col min="5" max="5" width="18.33203125" style="3" customWidth="1"/>
    <col min="11" max="11" width="25.88671875" bestFit="1" customWidth="1"/>
    <col min="12" max="12" width="11.6640625" bestFit="1" customWidth="1"/>
  </cols>
  <sheetData>
    <row r="1" spans="1:5" ht="21" thickBot="1" x14ac:dyDescent="0.3">
      <c r="B1" s="102" t="s">
        <v>3</v>
      </c>
      <c r="C1" s="103" t="s">
        <v>4</v>
      </c>
      <c r="D1" s="104" t="s">
        <v>2</v>
      </c>
      <c r="E1" s="119" t="s">
        <v>1</v>
      </c>
    </row>
    <row r="2" spans="1:5" ht="13.8" x14ac:dyDescent="0.25">
      <c r="A2" s="3">
        <v>1</v>
      </c>
      <c r="B2" s="113" t="s">
        <v>198</v>
      </c>
      <c r="C2" s="113" t="s">
        <v>199</v>
      </c>
      <c r="D2" s="113" t="s">
        <v>197</v>
      </c>
      <c r="E2" s="44">
        <v>112640363</v>
      </c>
    </row>
    <row r="3" spans="1:5" ht="13.8" x14ac:dyDescent="0.25">
      <c r="A3" s="3">
        <f>A2+1</f>
        <v>2</v>
      </c>
      <c r="B3" s="113" t="s">
        <v>307</v>
      </c>
      <c r="C3" s="113" t="s">
        <v>307</v>
      </c>
      <c r="D3" s="113" t="s">
        <v>308</v>
      </c>
      <c r="E3" s="44">
        <v>113100582</v>
      </c>
    </row>
    <row r="4" spans="1:5" ht="13.8" x14ac:dyDescent="0.25">
      <c r="A4" s="3">
        <f t="shared" ref="A4:A67" si="0">A3+1</f>
        <v>3</v>
      </c>
      <c r="B4" s="113" t="str">
        <f>'[2]Programa 893-00'!K181</f>
        <v>Alfaro</v>
      </c>
      <c r="C4" s="113" t="str">
        <f>'[2]Programa 893-00'!L181</f>
        <v>Flores</v>
      </c>
      <c r="D4" s="113" t="str">
        <f>'[2]Programa 893-00'!M181</f>
        <v>Paula Andrea</v>
      </c>
      <c r="E4" s="44" t="str">
        <f>'[2]Programa 893-00'!N181</f>
        <v>3-0356-0652</v>
      </c>
    </row>
    <row r="5" spans="1:5" ht="13.8" x14ac:dyDescent="0.25">
      <c r="A5" s="3">
        <f t="shared" si="0"/>
        <v>4</v>
      </c>
      <c r="B5" s="113" t="s">
        <v>70</v>
      </c>
      <c r="C5" s="113" t="s">
        <v>60</v>
      </c>
      <c r="D5" s="113" t="s">
        <v>69</v>
      </c>
      <c r="E5" s="44">
        <v>106620661</v>
      </c>
    </row>
    <row r="6" spans="1:5" ht="13.8" x14ac:dyDescent="0.25">
      <c r="A6" s="3">
        <f t="shared" si="0"/>
        <v>5</v>
      </c>
      <c r="B6" s="113" t="s">
        <v>59</v>
      </c>
      <c r="C6" s="113" t="s">
        <v>60</v>
      </c>
      <c r="D6" s="113" t="s">
        <v>58</v>
      </c>
      <c r="E6" s="44">
        <v>112520447</v>
      </c>
    </row>
    <row r="7" spans="1:5" ht="13.8" x14ac:dyDescent="0.25">
      <c r="A7" s="3">
        <f t="shared" si="0"/>
        <v>6</v>
      </c>
      <c r="B7" s="113" t="s">
        <v>463</v>
      </c>
      <c r="C7" s="113" t="s">
        <v>464</v>
      </c>
      <c r="D7" s="113" t="s">
        <v>466</v>
      </c>
      <c r="E7" s="44" t="s">
        <v>460</v>
      </c>
    </row>
    <row r="8" spans="1:5" ht="13.8" x14ac:dyDescent="0.25">
      <c r="A8" s="3">
        <f t="shared" si="0"/>
        <v>7</v>
      </c>
      <c r="B8" s="113" t="s">
        <v>112</v>
      </c>
      <c r="C8" s="113" t="s">
        <v>113</v>
      </c>
      <c r="D8" s="113" t="s">
        <v>111</v>
      </c>
      <c r="E8" s="44">
        <v>603370794</v>
      </c>
    </row>
    <row r="9" spans="1:5" ht="13.8" x14ac:dyDescent="0.25">
      <c r="A9" s="3">
        <f t="shared" si="0"/>
        <v>8</v>
      </c>
      <c r="B9" s="112" t="s">
        <v>136</v>
      </c>
      <c r="C9" s="112" t="s">
        <v>137</v>
      </c>
      <c r="D9" s="112" t="s">
        <v>135</v>
      </c>
      <c r="E9" s="44">
        <v>302100035</v>
      </c>
    </row>
    <row r="10" spans="1:5" ht="13.8" x14ac:dyDescent="0.25">
      <c r="A10" s="3">
        <f t="shared" si="0"/>
        <v>9</v>
      </c>
      <c r="B10" s="112" t="s">
        <v>136</v>
      </c>
      <c r="C10" s="112" t="s">
        <v>73</v>
      </c>
      <c r="D10" s="112" t="s">
        <v>282</v>
      </c>
      <c r="E10" s="44" t="s">
        <v>459</v>
      </c>
    </row>
    <row r="11" spans="1:5" ht="13.8" x14ac:dyDescent="0.25">
      <c r="A11" s="3">
        <f t="shared" si="0"/>
        <v>10</v>
      </c>
      <c r="B11" s="113" t="s">
        <v>160</v>
      </c>
      <c r="C11" s="113" t="s">
        <v>161</v>
      </c>
      <c r="D11" s="113" t="s">
        <v>159</v>
      </c>
      <c r="E11" s="44">
        <v>204040345</v>
      </c>
    </row>
    <row r="12" spans="1:5" ht="13.8" x14ac:dyDescent="0.25">
      <c r="A12" s="3">
        <f t="shared" si="0"/>
        <v>11</v>
      </c>
      <c r="B12" s="113" t="s">
        <v>208</v>
      </c>
      <c r="C12" s="113" t="s">
        <v>209</v>
      </c>
      <c r="D12" s="113" t="s">
        <v>207</v>
      </c>
      <c r="E12" s="44">
        <v>108440362</v>
      </c>
    </row>
    <row r="13" spans="1:5" ht="13.8" x14ac:dyDescent="0.25">
      <c r="A13" s="3">
        <f t="shared" si="0"/>
        <v>12</v>
      </c>
      <c r="B13" s="113" t="s">
        <v>208</v>
      </c>
      <c r="C13" s="113" t="s">
        <v>346</v>
      </c>
      <c r="D13" s="113" t="s">
        <v>367</v>
      </c>
      <c r="E13" s="44" t="s">
        <v>380</v>
      </c>
    </row>
    <row r="14" spans="1:5" ht="13.8" x14ac:dyDescent="0.25">
      <c r="A14" s="3">
        <f t="shared" si="0"/>
        <v>13</v>
      </c>
      <c r="B14" s="113" t="s">
        <v>141</v>
      </c>
      <c r="C14" s="113" t="s">
        <v>97</v>
      </c>
      <c r="D14" s="113" t="s">
        <v>140</v>
      </c>
      <c r="E14" s="44">
        <v>111980649</v>
      </c>
    </row>
    <row r="15" spans="1:5" ht="13.8" x14ac:dyDescent="0.25">
      <c r="A15" s="3">
        <f t="shared" si="0"/>
        <v>14</v>
      </c>
      <c r="B15" s="113" t="s">
        <v>222</v>
      </c>
      <c r="C15" s="113" t="s">
        <v>101</v>
      </c>
      <c r="D15" s="113" t="s">
        <v>221</v>
      </c>
      <c r="E15" s="44">
        <v>109630132</v>
      </c>
    </row>
    <row r="16" spans="1:5" ht="13.8" x14ac:dyDescent="0.25">
      <c r="A16" s="3">
        <f t="shared" si="0"/>
        <v>15</v>
      </c>
      <c r="B16" s="113" t="str">
        <f>'[2]Programa 893-00'!K88</f>
        <v>Barahona</v>
      </c>
      <c r="C16" s="113" t="str">
        <f>'[2]Programa 893-00'!L88</f>
        <v xml:space="preserve">Esquivel </v>
      </c>
      <c r="D16" s="113" t="str">
        <f>'[2]Programa 893-00'!M88</f>
        <v xml:space="preserve">Cinthya </v>
      </c>
      <c r="E16" s="44" t="str">
        <f>'[2]Programa 893-00'!N88</f>
        <v>01-13320157</v>
      </c>
    </row>
    <row r="17" spans="1:5" ht="13.8" x14ac:dyDescent="0.25">
      <c r="A17" s="3">
        <f t="shared" si="0"/>
        <v>16</v>
      </c>
      <c r="B17" s="113" t="s">
        <v>303</v>
      </c>
      <c r="C17" s="114" t="s">
        <v>304</v>
      </c>
      <c r="D17" s="114" t="s">
        <v>305</v>
      </c>
      <c r="E17" s="44">
        <v>114700128</v>
      </c>
    </row>
    <row r="18" spans="1:5" ht="13.8" x14ac:dyDescent="0.25">
      <c r="A18" s="3">
        <f t="shared" si="0"/>
        <v>17</v>
      </c>
      <c r="B18" s="113" t="str">
        <f>'[2]Programa 893-00'!K80</f>
        <v>Barrientos</v>
      </c>
      <c r="C18" s="114" t="str">
        <f>'[2]Programa 893-00'!L80</f>
        <v>Solano</v>
      </c>
      <c r="D18" s="114" t="str">
        <f>'[2]Programa 893-00'!M80</f>
        <v>Marvin Enrique</v>
      </c>
      <c r="E18" s="44">
        <f>'[2]Programa 893-00'!N80</f>
        <v>106110974</v>
      </c>
    </row>
    <row r="19" spans="1:5" ht="13.8" x14ac:dyDescent="0.25">
      <c r="A19" s="3">
        <f t="shared" si="0"/>
        <v>18</v>
      </c>
      <c r="B19" s="113" t="s">
        <v>172</v>
      </c>
      <c r="C19" s="114" t="s">
        <v>173</v>
      </c>
      <c r="D19" s="114" t="s">
        <v>309</v>
      </c>
      <c r="E19" s="44">
        <v>111480168</v>
      </c>
    </row>
    <row r="20" spans="1:5" ht="13.8" x14ac:dyDescent="0.25">
      <c r="A20" s="3">
        <f t="shared" si="0"/>
        <v>19</v>
      </c>
      <c r="B20" s="113" t="s">
        <v>82</v>
      </c>
      <c r="C20" s="113" t="s">
        <v>44</v>
      </c>
      <c r="D20" s="113" t="s">
        <v>81</v>
      </c>
      <c r="E20" s="44">
        <v>112500243</v>
      </c>
    </row>
    <row r="21" spans="1:5" ht="13.8" x14ac:dyDescent="0.25">
      <c r="A21" s="3">
        <f t="shared" si="0"/>
        <v>20</v>
      </c>
      <c r="B21" s="112" t="s">
        <v>431</v>
      </c>
      <c r="C21" s="115" t="s">
        <v>70</v>
      </c>
      <c r="D21" s="115" t="s">
        <v>430</v>
      </c>
      <c r="E21" s="44" t="s">
        <v>436</v>
      </c>
    </row>
    <row r="22" spans="1:5" ht="13.8" x14ac:dyDescent="0.25">
      <c r="A22" s="3">
        <f t="shared" si="0"/>
        <v>21</v>
      </c>
      <c r="B22" s="112" t="str">
        <f>'[2]Programa 893-00'!K193</f>
        <v>Bermudez</v>
      </c>
      <c r="C22" s="115" t="str">
        <f>'[2]Programa 893-00'!L193</f>
        <v>Rodríguez</v>
      </c>
      <c r="D22" s="115" t="str">
        <f>'[2]Programa 893-00'!M193</f>
        <v>Cinthia Yanett</v>
      </c>
      <c r="E22" s="44">
        <f>'[2]Programa 893-00'!N193</f>
        <v>602840420</v>
      </c>
    </row>
    <row r="23" spans="1:5" ht="13.8" x14ac:dyDescent="0.25">
      <c r="A23" s="3">
        <f t="shared" si="0"/>
        <v>22</v>
      </c>
      <c r="B23" s="113" t="s">
        <v>214</v>
      </c>
      <c r="C23" s="113" t="s">
        <v>88</v>
      </c>
      <c r="D23" s="113" t="s">
        <v>83</v>
      </c>
      <c r="E23" s="44">
        <v>110170191</v>
      </c>
    </row>
    <row r="24" spans="1:5" ht="13.8" x14ac:dyDescent="0.25">
      <c r="A24" s="3">
        <f t="shared" si="0"/>
        <v>23</v>
      </c>
      <c r="B24" s="113" t="str">
        <f>'[2]Programa 894-00'!G9</f>
        <v xml:space="preserve">Blanco </v>
      </c>
      <c r="C24" s="113" t="str">
        <f>'[2]Programa 894-00'!H9</f>
        <v>Pocasangre</v>
      </c>
      <c r="D24" s="113" t="str">
        <f>'[2]Programa 894-00'!I9</f>
        <v>Katherine</v>
      </c>
      <c r="E24" s="44" t="str">
        <f>'[2]Programa 894-00'!J9</f>
        <v>01-1348-0996</v>
      </c>
    </row>
    <row r="25" spans="1:5" ht="13.8" x14ac:dyDescent="0.25">
      <c r="A25" s="3">
        <f t="shared" si="0"/>
        <v>24</v>
      </c>
      <c r="B25" s="112" t="s">
        <v>350</v>
      </c>
      <c r="C25" s="112" t="s">
        <v>177</v>
      </c>
      <c r="D25" s="112" t="s">
        <v>351</v>
      </c>
      <c r="E25" s="44" t="s">
        <v>352</v>
      </c>
    </row>
    <row r="26" spans="1:5" ht="13.8" x14ac:dyDescent="0.25">
      <c r="A26" s="3">
        <f t="shared" si="0"/>
        <v>25</v>
      </c>
      <c r="B26" s="112" t="s">
        <v>335</v>
      </c>
      <c r="C26" s="112" t="s">
        <v>419</v>
      </c>
      <c r="D26" s="112" t="s">
        <v>420</v>
      </c>
      <c r="E26" s="44" t="s">
        <v>421</v>
      </c>
    </row>
    <row r="27" spans="1:5" ht="13.8" x14ac:dyDescent="0.25">
      <c r="A27" s="3">
        <f t="shared" si="0"/>
        <v>26</v>
      </c>
      <c r="B27" s="112" t="str">
        <f>'[2]Programa 893-00'!K117</f>
        <v>Briceño</v>
      </c>
      <c r="C27" s="112" t="str">
        <f>'[2]Programa 893-00'!L117</f>
        <v>Mendoza</v>
      </c>
      <c r="D27" s="112" t="str">
        <f>'[2]Programa 893-00'!M117</f>
        <v>Elder Alonso</v>
      </c>
      <c r="E27" s="44" t="str">
        <f>'[2]Programa 893-00'!N117</f>
        <v>01-1308-0300</v>
      </c>
    </row>
    <row r="28" spans="1:5" ht="13.8" x14ac:dyDescent="0.25">
      <c r="A28" s="3">
        <f t="shared" si="0"/>
        <v>27</v>
      </c>
      <c r="B28" s="112" t="s">
        <v>318</v>
      </c>
      <c r="C28" s="112" t="s">
        <v>319</v>
      </c>
      <c r="D28" s="112" t="s">
        <v>326</v>
      </c>
      <c r="E28" s="44">
        <v>800770891</v>
      </c>
    </row>
    <row r="29" spans="1:5" ht="13.8" x14ac:dyDescent="0.25">
      <c r="A29" s="3">
        <f t="shared" si="0"/>
        <v>28</v>
      </c>
      <c r="B29" s="116" t="s">
        <v>408</v>
      </c>
      <c r="C29" s="117" t="s">
        <v>409</v>
      </c>
      <c r="D29" s="117" t="s">
        <v>410</v>
      </c>
      <c r="E29" s="154" t="str">
        <f>VLOOKUP(D29,'[2]Programa 894-00'!$I$3:$J$7,2,FALSE)</f>
        <v>01-0675-0778</v>
      </c>
    </row>
    <row r="30" spans="1:5" ht="13.8" x14ac:dyDescent="0.25">
      <c r="A30" s="3">
        <f t="shared" si="0"/>
        <v>29</v>
      </c>
      <c r="B30" s="113" t="s">
        <v>328</v>
      </c>
      <c r="C30" s="114" t="s">
        <v>209</v>
      </c>
      <c r="D30" s="114" t="s">
        <v>329</v>
      </c>
      <c r="E30" s="44">
        <v>205310980</v>
      </c>
    </row>
    <row r="31" spans="1:5" ht="13.8" x14ac:dyDescent="0.25">
      <c r="A31" s="3">
        <f t="shared" si="0"/>
        <v>30</v>
      </c>
      <c r="B31" s="112" t="s">
        <v>337</v>
      </c>
      <c r="C31" s="115" t="s">
        <v>166</v>
      </c>
      <c r="D31" s="115" t="s">
        <v>338</v>
      </c>
      <c r="E31" s="44" t="s">
        <v>440</v>
      </c>
    </row>
    <row r="32" spans="1:5" ht="13.8" x14ac:dyDescent="0.25">
      <c r="A32" s="3">
        <f t="shared" si="0"/>
        <v>31</v>
      </c>
      <c r="B32" s="112" t="str">
        <f>'[2]Programa 893-00'!K140</f>
        <v>Campos</v>
      </c>
      <c r="C32" s="115" t="str">
        <f>'[2]Programa 893-00'!L140</f>
        <v xml:space="preserve">Salazar </v>
      </c>
      <c r="D32" s="115" t="str">
        <f>'[2]Programa 893-00'!M140</f>
        <v>Martha Teresita</v>
      </c>
      <c r="E32" s="44" t="str">
        <f>'[2]Programa 893-00'!N140</f>
        <v>01-0757-0441</v>
      </c>
    </row>
    <row r="33" spans="1:5" ht="13.8" x14ac:dyDescent="0.25">
      <c r="A33" s="3">
        <f t="shared" si="0"/>
        <v>32</v>
      </c>
      <c r="B33" s="113" t="s">
        <v>64</v>
      </c>
      <c r="C33" s="113" t="s">
        <v>65</v>
      </c>
      <c r="D33" s="113" t="s">
        <v>63</v>
      </c>
      <c r="E33" s="44" t="s">
        <v>343</v>
      </c>
    </row>
    <row r="34" spans="1:5" ht="13.8" x14ac:dyDescent="0.25">
      <c r="A34" s="3">
        <f t="shared" si="0"/>
        <v>33</v>
      </c>
      <c r="B34" s="118" t="s">
        <v>291</v>
      </c>
      <c r="C34" s="118" t="s">
        <v>292</v>
      </c>
      <c r="D34" s="118" t="s">
        <v>293</v>
      </c>
      <c r="E34" s="44">
        <v>602960727</v>
      </c>
    </row>
    <row r="35" spans="1:5" ht="13.8" x14ac:dyDescent="0.25">
      <c r="A35" s="3">
        <f t="shared" si="0"/>
        <v>34</v>
      </c>
      <c r="B35" s="118" t="str">
        <f>'[2]Programa 893-00'!K116</f>
        <v>Cantillo</v>
      </c>
      <c r="C35" s="118" t="str">
        <f>'[2]Programa 893-00'!L116</f>
        <v>Gamboa</v>
      </c>
      <c r="D35" s="118" t="str">
        <f>'[2]Programa 893-00'!M116</f>
        <v>Raquel Jazmin</v>
      </c>
      <c r="E35" s="44" t="str">
        <f>'[2]Programa 893-00'!N116</f>
        <v>03-0458-0600</v>
      </c>
    </row>
    <row r="36" spans="1:5" ht="13.8" x14ac:dyDescent="0.25">
      <c r="A36" s="3">
        <f t="shared" si="0"/>
        <v>35</v>
      </c>
      <c r="B36" s="113" t="s">
        <v>404</v>
      </c>
      <c r="C36" s="113" t="s">
        <v>166</v>
      </c>
      <c r="D36" s="113" t="s">
        <v>405</v>
      </c>
      <c r="E36" s="44" t="s">
        <v>406</v>
      </c>
    </row>
    <row r="37" spans="1:5" ht="13.8" x14ac:dyDescent="0.25">
      <c r="A37" s="3">
        <f t="shared" si="0"/>
        <v>36</v>
      </c>
      <c r="B37" s="112" t="s">
        <v>445</v>
      </c>
      <c r="C37" s="115" t="s">
        <v>446</v>
      </c>
      <c r="D37" s="115" t="s">
        <v>447</v>
      </c>
      <c r="E37" s="44" t="s">
        <v>448</v>
      </c>
    </row>
    <row r="38" spans="1:5" ht="13.8" x14ac:dyDescent="0.25">
      <c r="A38" s="3">
        <f t="shared" si="0"/>
        <v>37</v>
      </c>
      <c r="B38" s="113" t="str">
        <f>'[2]Programa 893-00'!K27</f>
        <v>Castillo</v>
      </c>
      <c r="C38" s="113" t="str">
        <f>'[2]Programa 893-00'!L27</f>
        <v xml:space="preserve">Araya </v>
      </c>
      <c r="D38" s="113" t="str">
        <f>'[2]Programa 893-00'!M27</f>
        <v>Shenny Elena</v>
      </c>
      <c r="E38" s="44">
        <f>'[2]Programa 893-00'!N27</f>
        <v>112800926</v>
      </c>
    </row>
    <row r="39" spans="1:5" ht="13.8" x14ac:dyDescent="0.25">
      <c r="A39" s="3">
        <f t="shared" si="0"/>
        <v>38</v>
      </c>
      <c r="B39" s="113" t="str">
        <f>'[2]Programa 893-00'!K10</f>
        <v>Castro</v>
      </c>
      <c r="C39" s="113" t="str">
        <f>'[2]Programa 893-00'!L10</f>
        <v>Arce</v>
      </c>
      <c r="D39" s="113" t="str">
        <f>'[2]Programa 893-00'!M10</f>
        <v xml:space="preserve">Carlos Andrés </v>
      </c>
      <c r="E39" s="44" t="str">
        <f>'[2]Programa 893-00'!N10</f>
        <v>02-0629-0882</v>
      </c>
    </row>
    <row r="40" spans="1:5" ht="13.8" x14ac:dyDescent="0.25">
      <c r="A40" s="3">
        <f t="shared" si="0"/>
        <v>39</v>
      </c>
      <c r="B40" s="113" t="s">
        <v>320</v>
      </c>
      <c r="C40" s="113" t="s">
        <v>321</v>
      </c>
      <c r="D40" s="113" t="s">
        <v>323</v>
      </c>
      <c r="E40" s="44">
        <v>111360345</v>
      </c>
    </row>
    <row r="41" spans="1:5" ht="13.8" x14ac:dyDescent="0.25">
      <c r="A41" s="3">
        <f t="shared" si="0"/>
        <v>40</v>
      </c>
      <c r="B41" s="113" t="s">
        <v>74</v>
      </c>
      <c r="C41" s="113" t="s">
        <v>105</v>
      </c>
      <c r="D41" s="113" t="s">
        <v>188</v>
      </c>
      <c r="E41" s="44">
        <v>109820403</v>
      </c>
    </row>
    <row r="42" spans="1:5" ht="13.8" x14ac:dyDescent="0.25">
      <c r="A42" s="3">
        <f t="shared" si="0"/>
        <v>41</v>
      </c>
      <c r="B42" s="112" t="s">
        <v>158</v>
      </c>
      <c r="C42" s="112" t="s">
        <v>46</v>
      </c>
      <c r="D42" s="112" t="s">
        <v>157</v>
      </c>
      <c r="E42" s="44">
        <v>401190702</v>
      </c>
    </row>
    <row r="43" spans="1:5" ht="13.8" x14ac:dyDescent="0.25">
      <c r="A43" s="3">
        <f t="shared" si="0"/>
        <v>42</v>
      </c>
      <c r="B43" s="115" t="s">
        <v>158</v>
      </c>
      <c r="C43" s="112" t="s">
        <v>422</v>
      </c>
      <c r="D43" s="112" t="s">
        <v>423</v>
      </c>
      <c r="E43" s="44" t="s">
        <v>424</v>
      </c>
    </row>
    <row r="44" spans="1:5" ht="13.8" x14ac:dyDescent="0.25">
      <c r="A44" s="3">
        <f t="shared" si="0"/>
        <v>43</v>
      </c>
      <c r="B44" s="113" t="s">
        <v>76</v>
      </c>
      <c r="C44" s="113" t="s">
        <v>77</v>
      </c>
      <c r="D44" s="113" t="s">
        <v>75</v>
      </c>
      <c r="E44" s="44">
        <v>109760292</v>
      </c>
    </row>
    <row r="45" spans="1:5" ht="13.8" x14ac:dyDescent="0.25">
      <c r="A45" s="3">
        <f t="shared" si="0"/>
        <v>44</v>
      </c>
      <c r="B45" s="113" t="s">
        <v>452</v>
      </c>
      <c r="C45" s="113" t="s">
        <v>86</v>
      </c>
      <c r="D45" s="113" t="s">
        <v>300</v>
      </c>
      <c r="E45" s="44" t="s">
        <v>453</v>
      </c>
    </row>
    <row r="46" spans="1:5" ht="13.8" x14ac:dyDescent="0.25">
      <c r="A46" s="3">
        <f t="shared" si="0"/>
        <v>45</v>
      </c>
      <c r="B46" s="113" t="s">
        <v>102</v>
      </c>
      <c r="C46" s="113" t="s">
        <v>139</v>
      </c>
      <c r="D46" s="113" t="s">
        <v>138</v>
      </c>
      <c r="E46" s="44">
        <v>109980536</v>
      </c>
    </row>
    <row r="47" spans="1:5" ht="13.8" x14ac:dyDescent="0.25">
      <c r="A47" s="3">
        <f t="shared" si="0"/>
        <v>46</v>
      </c>
      <c r="B47" s="113" t="str">
        <f>'[2]Programa 893-00'!K11</f>
        <v>Cortes</v>
      </c>
      <c r="C47" s="113" t="str">
        <f>'[2]Programa 893-00'!L11</f>
        <v>Leiton</v>
      </c>
      <c r="D47" s="113" t="str">
        <f>'[2]Programa 893-00'!M11</f>
        <v>Anabelle</v>
      </c>
      <c r="E47" s="44">
        <f>'[2]Programa 893-00'!N11</f>
        <v>401340636</v>
      </c>
    </row>
    <row r="48" spans="1:5" ht="13.8" x14ac:dyDescent="0.25">
      <c r="A48" s="3">
        <f t="shared" si="0"/>
        <v>47</v>
      </c>
      <c r="B48" s="113" t="s">
        <v>434</v>
      </c>
      <c r="C48" s="113" t="s">
        <v>435</v>
      </c>
      <c r="D48" s="113" t="s">
        <v>433</v>
      </c>
      <c r="E48" s="44" t="s">
        <v>342</v>
      </c>
    </row>
    <row r="49" spans="1:6" ht="13.8" x14ac:dyDescent="0.25">
      <c r="A49" s="3">
        <f t="shared" si="0"/>
        <v>48</v>
      </c>
      <c r="B49" s="113" t="s">
        <v>67</v>
      </c>
      <c r="C49" s="113" t="s">
        <v>68</v>
      </c>
      <c r="D49" s="113" t="s">
        <v>66</v>
      </c>
      <c r="E49" s="44">
        <v>203800274</v>
      </c>
    </row>
    <row r="50" spans="1:6" ht="13.8" x14ac:dyDescent="0.25">
      <c r="A50" s="3">
        <f t="shared" si="0"/>
        <v>49</v>
      </c>
      <c r="B50" s="113" t="s">
        <v>146</v>
      </c>
      <c r="C50" s="113" t="s">
        <v>60</v>
      </c>
      <c r="D50" s="113" t="s">
        <v>183</v>
      </c>
      <c r="E50" s="44">
        <v>110820029</v>
      </c>
    </row>
    <row r="51" spans="1:6" ht="13.8" x14ac:dyDescent="0.25">
      <c r="A51" s="3">
        <f t="shared" si="0"/>
        <v>50</v>
      </c>
      <c r="B51" s="113" t="s">
        <v>85</v>
      </c>
      <c r="C51" s="113" t="s">
        <v>167</v>
      </c>
      <c r="D51" s="113" t="s">
        <v>322</v>
      </c>
      <c r="E51" s="44">
        <v>302930108</v>
      </c>
    </row>
    <row r="52" spans="1:6" ht="13.8" x14ac:dyDescent="0.25">
      <c r="A52" s="3">
        <f t="shared" si="0"/>
        <v>51</v>
      </c>
      <c r="B52" s="113" t="s">
        <v>229</v>
      </c>
      <c r="C52" s="113" t="s">
        <v>46</v>
      </c>
      <c r="D52" s="113" t="s">
        <v>228</v>
      </c>
      <c r="E52" s="44">
        <v>502100402</v>
      </c>
    </row>
    <row r="53" spans="1:6" ht="13.8" x14ac:dyDescent="0.25">
      <c r="A53" s="3">
        <f t="shared" si="0"/>
        <v>52</v>
      </c>
      <c r="B53" s="113" t="s">
        <v>297</v>
      </c>
      <c r="C53" s="113" t="s">
        <v>298</v>
      </c>
      <c r="D53" s="113" t="s">
        <v>299</v>
      </c>
      <c r="E53" s="44">
        <v>900940728</v>
      </c>
    </row>
    <row r="54" spans="1:6" ht="13.8" x14ac:dyDescent="0.25">
      <c r="A54" s="3">
        <f t="shared" si="0"/>
        <v>53</v>
      </c>
      <c r="B54" s="113" t="str">
        <f>'[2]Programa 893-00'!K193</f>
        <v>Bermudez</v>
      </c>
      <c r="C54" s="113" t="str">
        <f>'[2]Programa 893-00'!L193</f>
        <v>Rodríguez</v>
      </c>
      <c r="D54" s="113" t="str">
        <f>'[2]Programa 893-00'!M193</f>
        <v>Cinthia Yanett</v>
      </c>
      <c r="E54" s="44">
        <f>'[2]Programa 893-00'!N193</f>
        <v>602840420</v>
      </c>
    </row>
    <row r="55" spans="1:6" ht="13.8" x14ac:dyDescent="0.25">
      <c r="A55" s="3">
        <f t="shared" si="0"/>
        <v>54</v>
      </c>
      <c r="B55" s="112" t="s">
        <v>91</v>
      </c>
      <c r="C55" s="112" t="s">
        <v>92</v>
      </c>
      <c r="D55" s="112" t="s">
        <v>90</v>
      </c>
      <c r="E55" s="44">
        <v>107760779</v>
      </c>
    </row>
    <row r="56" spans="1:6" ht="13.8" x14ac:dyDescent="0.25">
      <c r="A56" s="3">
        <f t="shared" si="0"/>
        <v>55</v>
      </c>
      <c r="B56" s="112" t="s">
        <v>387</v>
      </c>
      <c r="C56" s="112" t="s">
        <v>294</v>
      </c>
      <c r="D56" s="112" t="s">
        <v>411</v>
      </c>
      <c r="E56" s="44" t="s">
        <v>413</v>
      </c>
    </row>
    <row r="57" spans="1:6" ht="13.8" x14ac:dyDescent="0.25">
      <c r="A57" s="3">
        <f t="shared" si="0"/>
        <v>56</v>
      </c>
      <c r="B57" s="112" t="s">
        <v>56</v>
      </c>
      <c r="C57" s="112" t="s">
        <v>57</v>
      </c>
      <c r="D57" s="112" t="s">
        <v>55</v>
      </c>
      <c r="E57" s="44">
        <v>106010396</v>
      </c>
    </row>
    <row r="58" spans="1:6" ht="13.8" x14ac:dyDescent="0.25">
      <c r="A58" s="3">
        <f t="shared" si="0"/>
        <v>57</v>
      </c>
      <c r="B58" s="112" t="s">
        <v>56</v>
      </c>
      <c r="C58" s="115" t="s">
        <v>437</v>
      </c>
      <c r="D58" s="115" t="s">
        <v>438</v>
      </c>
      <c r="E58" s="44" t="s">
        <v>439</v>
      </c>
    </row>
    <row r="59" spans="1:6" ht="13.8" x14ac:dyDescent="0.25">
      <c r="A59" s="3">
        <f t="shared" si="0"/>
        <v>58</v>
      </c>
      <c r="B59" s="113" t="s">
        <v>80</v>
      </c>
      <c r="C59" s="113" t="s">
        <v>194</v>
      </c>
      <c r="D59" s="113" t="s">
        <v>193</v>
      </c>
      <c r="E59" s="44">
        <v>111830602</v>
      </c>
    </row>
    <row r="60" spans="1:6" ht="13.8" x14ac:dyDescent="0.25">
      <c r="A60" s="3">
        <f t="shared" si="0"/>
        <v>59</v>
      </c>
      <c r="B60" s="118" t="s">
        <v>364</v>
      </c>
      <c r="C60" s="118" t="s">
        <v>213</v>
      </c>
      <c r="D60" s="118" t="s">
        <v>365</v>
      </c>
      <c r="E60" s="44" t="s">
        <v>366</v>
      </c>
    </row>
    <row r="61" spans="1:6" ht="13.8" x14ac:dyDescent="0.25">
      <c r="A61" s="3">
        <f t="shared" si="0"/>
        <v>60</v>
      </c>
      <c r="B61" s="115" t="s">
        <v>449</v>
      </c>
      <c r="C61" s="112" t="s">
        <v>46</v>
      </c>
      <c r="D61" s="112" t="s">
        <v>450</v>
      </c>
      <c r="E61" s="44" t="s">
        <v>451</v>
      </c>
    </row>
    <row r="62" spans="1:6" ht="13.8" x14ac:dyDescent="0.25">
      <c r="A62" s="3">
        <f t="shared" si="0"/>
        <v>61</v>
      </c>
      <c r="B62" s="113" t="s">
        <v>97</v>
      </c>
      <c r="C62" s="113" t="s">
        <v>129</v>
      </c>
      <c r="D62" s="113" t="s">
        <v>128</v>
      </c>
      <c r="E62" s="44">
        <v>701130369</v>
      </c>
    </row>
    <row r="63" spans="1:6" ht="13.8" x14ac:dyDescent="0.25">
      <c r="A63" s="3">
        <f t="shared" si="0"/>
        <v>62</v>
      </c>
      <c r="B63" s="113" t="s">
        <v>278</v>
      </c>
      <c r="C63" s="114" t="s">
        <v>279</v>
      </c>
      <c r="D63" s="114" t="s">
        <v>280</v>
      </c>
      <c r="E63" s="44" t="s">
        <v>281</v>
      </c>
    </row>
    <row r="64" spans="1:6" ht="13.8" x14ac:dyDescent="0.25">
      <c r="A64" s="3">
        <f t="shared" si="0"/>
        <v>63</v>
      </c>
      <c r="B64" s="113" t="str">
        <f>'[2]Programa 893-00'!K159</f>
        <v xml:space="preserve">González </v>
      </c>
      <c r="C64" s="113" t="str">
        <f>'[2]Programa 893-00'!L159</f>
        <v>Gallego</v>
      </c>
      <c r="D64" s="113" t="str">
        <f>'[2]Programa 893-00'!M159</f>
        <v>Gustavo</v>
      </c>
      <c r="E64" s="44" t="str">
        <f>'[2]Programa 893-00'!N159</f>
        <v>1-1183-0471</v>
      </c>
      <c r="F64" s="29"/>
    </row>
    <row r="65" spans="1:6" ht="13.8" x14ac:dyDescent="0.25">
      <c r="A65" s="3">
        <f t="shared" si="0"/>
        <v>64</v>
      </c>
      <c r="B65" s="113" t="s">
        <v>330</v>
      </c>
      <c r="C65" s="113" t="s">
        <v>161</v>
      </c>
      <c r="D65" s="113" t="s">
        <v>331</v>
      </c>
      <c r="E65" s="44">
        <v>110720312</v>
      </c>
    </row>
    <row r="66" spans="1:6" ht="13.8" x14ac:dyDescent="0.25">
      <c r="A66" s="3">
        <f t="shared" si="0"/>
        <v>65</v>
      </c>
      <c r="B66" s="113" t="s">
        <v>361</v>
      </c>
      <c r="C66" s="113" t="s">
        <v>311</v>
      </c>
      <c r="D66" s="113" t="s">
        <v>362</v>
      </c>
      <c r="E66" s="44" t="s">
        <v>363</v>
      </c>
    </row>
    <row r="67" spans="1:6" ht="13.8" x14ac:dyDescent="0.25">
      <c r="A67" s="3">
        <f t="shared" si="0"/>
        <v>66</v>
      </c>
      <c r="B67" s="113" t="str">
        <f>'[2]Programa 893-00'!K125</f>
        <v>Gutiérrez</v>
      </c>
      <c r="C67" s="113" t="str">
        <f>'[2]Programa 893-00'!L125</f>
        <v>Aguilar</v>
      </c>
      <c r="D67" s="113" t="str">
        <f>'[2]Programa 893-00'!M125</f>
        <v>Marco Vinicio</v>
      </c>
      <c r="E67" s="44">
        <f>'[2]Programa 893-00'!N125</f>
        <v>107910082</v>
      </c>
    </row>
    <row r="68" spans="1:6" ht="13.8" x14ac:dyDescent="0.25">
      <c r="A68" s="3">
        <f t="shared" ref="A68:A131" si="1">A67+1</f>
        <v>67</v>
      </c>
      <c r="B68" s="112" t="s">
        <v>283</v>
      </c>
      <c r="C68" s="115" t="s">
        <v>105</v>
      </c>
      <c r="D68" s="115" t="s">
        <v>284</v>
      </c>
      <c r="E68" s="44">
        <v>109740898</v>
      </c>
      <c r="F68" s="29"/>
    </row>
    <row r="69" spans="1:6" ht="13.8" x14ac:dyDescent="0.25">
      <c r="A69" s="3">
        <f t="shared" si="1"/>
        <v>68</v>
      </c>
      <c r="B69" s="113" t="str">
        <f>'[2]Programa 894-00'!G10</f>
        <v xml:space="preserve">Echeverria </v>
      </c>
      <c r="C69" s="113" t="str">
        <f>'[2]Programa 894-00'!H10</f>
        <v>Rámirez</v>
      </c>
      <c r="D69" s="113" t="str">
        <f>'[2]Programa 894-00'!I10</f>
        <v xml:space="preserve">Adrian Antonio </v>
      </c>
      <c r="E69" s="44" t="str">
        <f>'[2]Programa 894-00'!J10</f>
        <v>01-1261-0212</v>
      </c>
      <c r="F69" s="29"/>
    </row>
    <row r="70" spans="1:6" ht="13.8" x14ac:dyDescent="0.25">
      <c r="A70" s="3">
        <f t="shared" si="1"/>
        <v>69</v>
      </c>
      <c r="B70" s="113" t="str">
        <f>'[2]Programa 893-00'!K169</f>
        <v>Guzmán</v>
      </c>
      <c r="C70" s="113" t="str">
        <f>'[2]Programa 893-00'!L169</f>
        <v>Rojas</v>
      </c>
      <c r="D70" s="113" t="str">
        <f>'[2]Programa 893-00'!M169</f>
        <v>Beatriz</v>
      </c>
      <c r="E70" s="44" t="str">
        <f>'[2]Programa 893-00'!N169</f>
        <v>1-1101-0208</v>
      </c>
    </row>
    <row r="71" spans="1:6" ht="13.8" x14ac:dyDescent="0.25">
      <c r="A71" s="3">
        <f t="shared" si="1"/>
        <v>70</v>
      </c>
      <c r="B71" s="112" t="s">
        <v>415</v>
      </c>
      <c r="C71" s="112" t="s">
        <v>416</v>
      </c>
      <c r="D71" s="112" t="s">
        <v>417</v>
      </c>
      <c r="E71" s="44" t="s">
        <v>418</v>
      </c>
    </row>
    <row r="72" spans="1:6" ht="13.8" x14ac:dyDescent="0.25">
      <c r="A72" s="3">
        <f t="shared" si="1"/>
        <v>71</v>
      </c>
      <c r="B72" s="113" t="s">
        <v>209</v>
      </c>
      <c r="C72" s="114" t="s">
        <v>294</v>
      </c>
      <c r="D72" s="114" t="s">
        <v>295</v>
      </c>
      <c r="E72" s="44">
        <v>203340820</v>
      </c>
    </row>
    <row r="73" spans="1:6" ht="13.8" x14ac:dyDescent="0.25">
      <c r="A73" s="3">
        <f t="shared" si="1"/>
        <v>72</v>
      </c>
      <c r="B73" s="114" t="s">
        <v>285</v>
      </c>
      <c r="C73" s="114" t="s">
        <v>286</v>
      </c>
      <c r="D73" s="114" t="s">
        <v>287</v>
      </c>
      <c r="E73" s="44">
        <v>112090757</v>
      </c>
    </row>
    <row r="74" spans="1:6" ht="13.8" x14ac:dyDescent="0.25">
      <c r="A74" s="3">
        <f t="shared" si="1"/>
        <v>73</v>
      </c>
      <c r="B74" s="114" t="str">
        <f>'[2]Programa 893-00'!K147</f>
        <v>Leon</v>
      </c>
      <c r="C74" s="114" t="str">
        <f>'[2]Programa 893-00'!L147</f>
        <v>Jimenez</v>
      </c>
      <c r="D74" s="114" t="str">
        <f>'[2]Programa 893-00'!M147</f>
        <v>Gustavo Adolfo</v>
      </c>
      <c r="E74" s="44" t="str">
        <f>'[2]Programa 893-00'!N147</f>
        <v>04-0162-0473</v>
      </c>
    </row>
    <row r="75" spans="1:6" ht="13.8" x14ac:dyDescent="0.25">
      <c r="A75" s="3">
        <f t="shared" si="1"/>
        <v>74</v>
      </c>
      <c r="B75" s="113" t="s">
        <v>191</v>
      </c>
      <c r="C75" s="113" t="s">
        <v>192</v>
      </c>
      <c r="D75" s="113" t="s">
        <v>190</v>
      </c>
      <c r="E75" s="44">
        <v>110250727</v>
      </c>
    </row>
    <row r="76" spans="1:6" ht="13.8" x14ac:dyDescent="0.25">
      <c r="A76" s="3">
        <f t="shared" si="1"/>
        <v>75</v>
      </c>
      <c r="B76" s="113" t="s">
        <v>191</v>
      </c>
      <c r="C76" s="113" t="s">
        <v>173</v>
      </c>
      <c r="D76" s="113" t="s">
        <v>306</v>
      </c>
      <c r="E76" s="44">
        <v>110680506</v>
      </c>
    </row>
    <row r="77" spans="1:6" ht="13.8" x14ac:dyDescent="0.25">
      <c r="A77" s="3">
        <f t="shared" si="1"/>
        <v>76</v>
      </c>
      <c r="B77" s="112" t="s">
        <v>231</v>
      </c>
      <c r="C77" s="112" t="s">
        <v>232</v>
      </c>
      <c r="D77" s="112" t="s">
        <v>230</v>
      </c>
      <c r="E77" s="44">
        <v>601310961</v>
      </c>
    </row>
    <row r="78" spans="1:6" ht="13.8" x14ac:dyDescent="0.25">
      <c r="A78" s="3">
        <f t="shared" si="1"/>
        <v>77</v>
      </c>
      <c r="B78" s="113" t="s">
        <v>196</v>
      </c>
      <c r="C78" s="113" t="s">
        <v>86</v>
      </c>
      <c r="D78" s="113" t="s">
        <v>195</v>
      </c>
      <c r="E78" s="44">
        <v>303860551</v>
      </c>
    </row>
    <row r="79" spans="1:6" ht="13.8" x14ac:dyDescent="0.25">
      <c r="A79" s="3">
        <f t="shared" si="1"/>
        <v>78</v>
      </c>
      <c r="B79" s="113" t="s">
        <v>442</v>
      </c>
      <c r="C79" s="113" t="s">
        <v>101</v>
      </c>
      <c r="D79" s="113" t="s">
        <v>100</v>
      </c>
      <c r="E79" s="44">
        <v>205070103</v>
      </c>
    </row>
    <row r="80" spans="1:6" ht="13.8" x14ac:dyDescent="0.25">
      <c r="A80" s="3">
        <f t="shared" si="1"/>
        <v>79</v>
      </c>
      <c r="B80" s="116" t="s">
        <v>402</v>
      </c>
      <c r="C80" s="117" t="s">
        <v>46</v>
      </c>
      <c r="D80" s="117" t="s">
        <v>403</v>
      </c>
      <c r="E80" s="44" t="str">
        <f>VLOOKUP(D80,'[2]Programa 894-00'!$I$3:$J$7,2,FALSE)</f>
        <v>08-0097-0656</v>
      </c>
    </row>
    <row r="81" spans="1:5" ht="13.8" x14ac:dyDescent="0.25">
      <c r="A81" s="3">
        <f t="shared" si="1"/>
        <v>80</v>
      </c>
      <c r="B81" s="113" t="s">
        <v>371</v>
      </c>
      <c r="C81" s="113" t="s">
        <v>372</v>
      </c>
      <c r="D81" s="113" t="s">
        <v>373</v>
      </c>
      <c r="E81" s="44" t="s">
        <v>374</v>
      </c>
    </row>
    <row r="82" spans="1:5" ht="13.8" x14ac:dyDescent="0.25">
      <c r="A82" s="3">
        <f t="shared" si="1"/>
        <v>81</v>
      </c>
      <c r="B82" s="113" t="str">
        <f>'[2]Programa 893-00'!K145</f>
        <v>Mendez</v>
      </c>
      <c r="C82" s="113" t="str">
        <f>'[2]Programa 893-00'!L145</f>
        <v>Avendaño</v>
      </c>
      <c r="D82" s="113" t="str">
        <f>'[2]Programa 893-00'!M145</f>
        <v>Paola del Carmén</v>
      </c>
      <c r="E82" s="44">
        <f>'[2]Programa 893-00'!N145</f>
        <v>401720813</v>
      </c>
    </row>
    <row r="83" spans="1:5" ht="13.8" x14ac:dyDescent="0.25">
      <c r="A83" s="3">
        <f t="shared" si="1"/>
        <v>82</v>
      </c>
      <c r="B83" s="113" t="str">
        <f>'[2]Programa 893-00'!K12</f>
        <v xml:space="preserve">Mejia </v>
      </c>
      <c r="C83" s="113" t="str">
        <f>'[2]Programa 893-00'!L12</f>
        <v>García</v>
      </c>
      <c r="D83" s="113" t="str">
        <f>'[2]Programa 893-00'!M12</f>
        <v>Michelle Dayanna</v>
      </c>
      <c r="E83" s="44">
        <f>'[2]Programa 893-00'!N12</f>
        <v>115920818</v>
      </c>
    </row>
    <row r="84" spans="1:5" ht="13.8" x14ac:dyDescent="0.25">
      <c r="A84" s="3">
        <f t="shared" si="1"/>
        <v>83</v>
      </c>
      <c r="B84" s="113" t="s">
        <v>381</v>
      </c>
      <c r="C84" s="113" t="s">
        <v>382</v>
      </c>
      <c r="D84" s="113" t="s">
        <v>98</v>
      </c>
      <c r="E84" s="44" t="s">
        <v>383</v>
      </c>
    </row>
    <row r="85" spans="1:5" ht="13.8" x14ac:dyDescent="0.25">
      <c r="A85" s="3">
        <f t="shared" si="1"/>
        <v>84</v>
      </c>
      <c r="B85" s="112" t="s">
        <v>115</v>
      </c>
      <c r="C85" s="112" t="s">
        <v>168</v>
      </c>
      <c r="D85" s="112" t="s">
        <v>296</v>
      </c>
      <c r="E85" s="44">
        <v>109780882</v>
      </c>
    </row>
    <row r="86" spans="1:5" ht="13.8" x14ac:dyDescent="0.25">
      <c r="A86" s="3">
        <f t="shared" si="1"/>
        <v>85</v>
      </c>
      <c r="B86" s="113" t="s">
        <v>115</v>
      </c>
      <c r="C86" s="113" t="s">
        <v>116</v>
      </c>
      <c r="D86" s="113" t="s">
        <v>114</v>
      </c>
      <c r="E86" s="44">
        <v>110560072</v>
      </c>
    </row>
    <row r="87" spans="1:5" ht="13.8" x14ac:dyDescent="0.25">
      <c r="A87" s="3">
        <f t="shared" si="1"/>
        <v>86</v>
      </c>
      <c r="B87" s="113" t="s">
        <v>115</v>
      </c>
      <c r="C87" s="113" t="s">
        <v>187</v>
      </c>
      <c r="D87" s="113" t="s">
        <v>186</v>
      </c>
      <c r="E87" s="44">
        <v>205470792</v>
      </c>
    </row>
    <row r="88" spans="1:5" ht="13.8" x14ac:dyDescent="0.25">
      <c r="A88" s="3">
        <f t="shared" si="1"/>
        <v>87</v>
      </c>
      <c r="B88" s="113" t="s">
        <v>212</v>
      </c>
      <c r="C88" s="113" t="s">
        <v>213</v>
      </c>
      <c r="D88" s="113" t="s">
        <v>310</v>
      </c>
      <c r="E88" s="44">
        <v>112900496</v>
      </c>
    </row>
    <row r="89" spans="1:5" ht="13.8" x14ac:dyDescent="0.25">
      <c r="A89" s="3">
        <f t="shared" si="1"/>
        <v>88</v>
      </c>
      <c r="B89" s="115" t="s">
        <v>212</v>
      </c>
      <c r="C89" s="115" t="s">
        <v>353</v>
      </c>
      <c r="D89" s="115" t="s">
        <v>354</v>
      </c>
      <c r="E89" s="44" t="s">
        <v>355</v>
      </c>
    </row>
    <row r="90" spans="1:5" ht="13.8" x14ac:dyDescent="0.25">
      <c r="A90" s="3">
        <f t="shared" si="1"/>
        <v>89</v>
      </c>
      <c r="B90" s="113" t="s">
        <v>226</v>
      </c>
      <c r="C90" s="113" t="s">
        <v>227</v>
      </c>
      <c r="D90" s="113" t="s">
        <v>225</v>
      </c>
      <c r="E90" s="44">
        <v>108950112</v>
      </c>
    </row>
    <row r="91" spans="1:5" ht="13.8" x14ac:dyDescent="0.25">
      <c r="A91" s="3">
        <f t="shared" si="1"/>
        <v>90</v>
      </c>
      <c r="B91" s="113" t="str">
        <f>'[2]Programa 893-00'!K74</f>
        <v xml:space="preserve">Mora </v>
      </c>
      <c r="C91" s="113" t="str">
        <f>'[2]Programa 893-00'!L74</f>
        <v>Salguero</v>
      </c>
      <c r="D91" s="113" t="str">
        <f>'[2]Programa 893-00'!M74</f>
        <v>Christoper</v>
      </c>
      <c r="E91" s="44" t="str">
        <f>'[2]Programa 893-00'!N74</f>
        <v>01-1059-0013</v>
      </c>
    </row>
    <row r="92" spans="1:5" ht="13.8" x14ac:dyDescent="0.25">
      <c r="A92" s="3">
        <f t="shared" si="1"/>
        <v>91</v>
      </c>
      <c r="B92" s="113" t="s">
        <v>288</v>
      </c>
      <c r="C92" s="113" t="s">
        <v>289</v>
      </c>
      <c r="D92" s="113" t="s">
        <v>290</v>
      </c>
      <c r="E92" s="44">
        <v>111700718</v>
      </c>
    </row>
    <row r="93" spans="1:5" ht="13.8" x14ac:dyDescent="0.25">
      <c r="A93" s="3">
        <f t="shared" si="1"/>
        <v>92</v>
      </c>
      <c r="B93" s="113" t="str">
        <f>'[2]Programa 893-00'!K115</f>
        <v>Mora</v>
      </c>
      <c r="C93" s="113" t="str">
        <f>'[2]Programa 893-00'!L115</f>
        <v xml:space="preserve">Reyes </v>
      </c>
      <c r="D93" s="113" t="str">
        <f>'[2]Programa 893-00'!M115</f>
        <v>Edgar Alberto</v>
      </c>
      <c r="E93" s="44" t="str">
        <f>'[2]Programa 893-00'!N115</f>
        <v>01-0878-0675</v>
      </c>
    </row>
    <row r="94" spans="1:5" ht="13.8" x14ac:dyDescent="0.25">
      <c r="A94" s="3">
        <f t="shared" si="1"/>
        <v>93</v>
      </c>
      <c r="B94" s="113" t="s">
        <v>412</v>
      </c>
      <c r="C94" s="113" t="s">
        <v>316</v>
      </c>
      <c r="D94" s="113" t="s">
        <v>317</v>
      </c>
      <c r="E94" s="44">
        <v>109950646</v>
      </c>
    </row>
    <row r="95" spans="1:5" ht="13.8" x14ac:dyDescent="0.25">
      <c r="A95" s="3">
        <f t="shared" si="1"/>
        <v>94</v>
      </c>
      <c r="B95" s="113" t="s">
        <v>94</v>
      </c>
      <c r="C95" s="113" t="s">
        <v>51</v>
      </c>
      <c r="D95" s="113" t="s">
        <v>93</v>
      </c>
      <c r="E95" s="44">
        <v>110100144</v>
      </c>
    </row>
    <row r="96" spans="1:5" ht="13.8" x14ac:dyDescent="0.25">
      <c r="A96" s="3">
        <f t="shared" si="1"/>
        <v>95</v>
      </c>
      <c r="B96" s="113" t="s">
        <v>461</v>
      </c>
      <c r="C96" s="113" t="s">
        <v>465</v>
      </c>
      <c r="D96" s="113" t="s">
        <v>462</v>
      </c>
      <c r="E96" s="44" t="str">
        <f>VLOOKUP(D96,'[2]Programa 894-00'!$I$3:$J$7,2,FALSE)</f>
        <v>01-0908-0382</v>
      </c>
    </row>
    <row r="97" spans="1:5" ht="13.8" x14ac:dyDescent="0.25">
      <c r="A97" s="3">
        <f t="shared" si="1"/>
        <v>96</v>
      </c>
      <c r="B97" s="113" t="s">
        <v>315</v>
      </c>
      <c r="C97" s="113" t="s">
        <v>277</v>
      </c>
      <c r="D97" s="113" t="s">
        <v>302</v>
      </c>
      <c r="E97" s="44">
        <v>401250701</v>
      </c>
    </row>
    <row r="98" spans="1:5" ht="13.8" x14ac:dyDescent="0.25">
      <c r="A98" s="3">
        <f t="shared" si="1"/>
        <v>97</v>
      </c>
      <c r="B98" s="113" t="s">
        <v>179</v>
      </c>
      <c r="C98" s="113" t="s">
        <v>116</v>
      </c>
      <c r="D98" s="113" t="s">
        <v>178</v>
      </c>
      <c r="E98" s="44">
        <v>112700170</v>
      </c>
    </row>
    <row r="99" spans="1:5" ht="13.8" x14ac:dyDescent="0.25">
      <c r="A99" s="3">
        <f t="shared" si="1"/>
        <v>98</v>
      </c>
      <c r="B99" s="113" t="str">
        <f>'[2]Programa 894-00'!G8</f>
        <v>Oviedo</v>
      </c>
      <c r="C99" s="113" t="str">
        <f>'[2]Programa 894-00'!H8</f>
        <v>Segura</v>
      </c>
      <c r="D99" s="113" t="str">
        <f>'[2]Programa 894-00'!I8</f>
        <v>José Francisco</v>
      </c>
      <c r="E99" s="44" t="str">
        <f>'[2]Programa 894-00'!J8</f>
        <v>01-0955-0431</v>
      </c>
    </row>
    <row r="100" spans="1:5" ht="15" customHeight="1" x14ac:dyDescent="0.25">
      <c r="A100" s="3">
        <f t="shared" si="1"/>
        <v>99</v>
      </c>
      <c r="B100" s="113" t="str">
        <f>'[2]Programa 893-00'!K79</f>
        <v>Pacheco</v>
      </c>
      <c r="C100" s="113" t="str">
        <f>'[2]Programa 893-00'!L79</f>
        <v>Araya</v>
      </c>
      <c r="D100" s="113" t="str">
        <f>'[2]Programa 893-00'!M79</f>
        <v>Sander</v>
      </c>
      <c r="E100" s="44">
        <f>'[2]Programa 893-00'!N79</f>
        <v>106210585</v>
      </c>
    </row>
    <row r="101" spans="1:5" ht="13.8" x14ac:dyDescent="0.25">
      <c r="A101" s="3">
        <f t="shared" si="1"/>
        <v>100</v>
      </c>
      <c r="B101" s="113" t="s">
        <v>312</v>
      </c>
      <c r="C101" s="113" t="s">
        <v>313</v>
      </c>
      <c r="D101" s="113" t="s">
        <v>314</v>
      </c>
      <c r="E101" s="44">
        <v>111660513</v>
      </c>
    </row>
    <row r="102" spans="1:5" ht="13.8" x14ac:dyDescent="0.25">
      <c r="A102" s="3">
        <f t="shared" si="1"/>
        <v>101</v>
      </c>
      <c r="B102" s="113" t="s">
        <v>216</v>
      </c>
      <c r="C102" s="113" t="s">
        <v>217</v>
      </c>
      <c r="D102" s="113" t="s">
        <v>125</v>
      </c>
      <c r="E102" s="44">
        <v>109000675</v>
      </c>
    </row>
    <row r="103" spans="1:5" ht="13.8" x14ac:dyDescent="0.25">
      <c r="A103" s="3">
        <f t="shared" si="1"/>
        <v>102</v>
      </c>
      <c r="B103" s="115" t="s">
        <v>425</v>
      </c>
      <c r="C103" s="112" t="s">
        <v>427</v>
      </c>
      <c r="D103" s="112" t="s">
        <v>428</v>
      </c>
      <c r="E103" s="44" t="s">
        <v>441</v>
      </c>
    </row>
    <row r="104" spans="1:5" ht="13.8" x14ac:dyDescent="0.25">
      <c r="A104" s="3">
        <f t="shared" si="1"/>
        <v>103</v>
      </c>
      <c r="B104" s="112" t="s">
        <v>347</v>
      </c>
      <c r="C104" s="115" t="s">
        <v>348</v>
      </c>
      <c r="D104" s="115" t="s">
        <v>356</v>
      </c>
      <c r="E104" s="44" t="s">
        <v>349</v>
      </c>
    </row>
    <row r="105" spans="1:5" ht="13.8" x14ac:dyDescent="0.25">
      <c r="A105" s="3">
        <f t="shared" si="1"/>
        <v>104</v>
      </c>
      <c r="B105" s="113" t="s">
        <v>126</v>
      </c>
      <c r="C105" s="113" t="s">
        <v>127</v>
      </c>
      <c r="D105" s="113" t="s">
        <v>125</v>
      </c>
      <c r="E105" s="44">
        <v>109000675</v>
      </c>
    </row>
    <row r="106" spans="1:5" ht="13.8" x14ac:dyDescent="0.25">
      <c r="A106" s="3">
        <f t="shared" si="1"/>
        <v>105</v>
      </c>
      <c r="B106" s="113" t="s">
        <v>143</v>
      </c>
      <c r="C106" s="113" t="s">
        <v>185</v>
      </c>
      <c r="D106" s="113" t="s">
        <v>184</v>
      </c>
      <c r="E106" s="44">
        <v>110910232</v>
      </c>
    </row>
    <row r="107" spans="1:5" ht="13.8" x14ac:dyDescent="0.25">
      <c r="A107" s="3">
        <f t="shared" si="1"/>
        <v>106</v>
      </c>
      <c r="B107" s="113" t="s">
        <v>143</v>
      </c>
      <c r="C107" s="113" t="s">
        <v>62</v>
      </c>
      <c r="D107" s="113" t="s">
        <v>142</v>
      </c>
      <c r="E107" s="44">
        <v>502260659</v>
      </c>
    </row>
    <row r="108" spans="1:5" ht="13.8" x14ac:dyDescent="0.25">
      <c r="A108" s="3">
        <f t="shared" si="1"/>
        <v>107</v>
      </c>
      <c r="B108" s="113" t="s">
        <v>110</v>
      </c>
      <c r="C108" s="113" t="s">
        <v>51</v>
      </c>
      <c r="D108" s="113" t="s">
        <v>109</v>
      </c>
      <c r="E108" s="44">
        <v>112210800</v>
      </c>
    </row>
    <row r="109" spans="1:5" ht="13.8" x14ac:dyDescent="0.25">
      <c r="A109" s="3">
        <f t="shared" si="1"/>
        <v>108</v>
      </c>
      <c r="B109" s="113" t="s">
        <v>124</v>
      </c>
      <c r="C109" s="113" t="s">
        <v>155</v>
      </c>
      <c r="D109" s="113" t="s">
        <v>154</v>
      </c>
      <c r="E109" s="44">
        <v>105700930</v>
      </c>
    </row>
    <row r="110" spans="1:5" ht="13.8" x14ac:dyDescent="0.25">
      <c r="A110" s="3">
        <f t="shared" si="1"/>
        <v>109</v>
      </c>
      <c r="B110" s="115" t="s">
        <v>72</v>
      </c>
      <c r="C110" s="112" t="s">
        <v>73</v>
      </c>
      <c r="D110" s="112" t="s">
        <v>63</v>
      </c>
      <c r="E110" s="44" t="s">
        <v>343</v>
      </c>
    </row>
    <row r="111" spans="1:5" ht="13.8" x14ac:dyDescent="0.25">
      <c r="A111" s="3">
        <f t="shared" si="1"/>
        <v>110</v>
      </c>
      <c r="B111" s="113" t="s">
        <v>219</v>
      </c>
      <c r="C111" s="113" t="s">
        <v>220</v>
      </c>
      <c r="D111" s="113" t="s">
        <v>218</v>
      </c>
      <c r="E111" s="44">
        <v>110010461</v>
      </c>
    </row>
    <row r="112" spans="1:5" ht="13.8" x14ac:dyDescent="0.25">
      <c r="A112" s="3">
        <f t="shared" si="1"/>
        <v>111</v>
      </c>
      <c r="B112" s="113" t="s">
        <v>46</v>
      </c>
      <c r="C112" s="113" t="s">
        <v>45</v>
      </c>
      <c r="D112" s="113" t="s">
        <v>341</v>
      </c>
      <c r="E112" s="44">
        <v>111040824</v>
      </c>
    </row>
    <row r="113" spans="1:5" ht="13.8" x14ac:dyDescent="0.25">
      <c r="A113" s="3">
        <f t="shared" si="1"/>
        <v>112</v>
      </c>
      <c r="B113" s="113" t="s">
        <v>145</v>
      </c>
      <c r="C113" s="113" t="s">
        <v>146</v>
      </c>
      <c r="D113" s="113" t="s">
        <v>144</v>
      </c>
      <c r="E113" s="44">
        <v>110280887</v>
      </c>
    </row>
    <row r="114" spans="1:5" ht="13.8" x14ac:dyDescent="0.25">
      <c r="A114" s="3">
        <f t="shared" si="1"/>
        <v>113</v>
      </c>
      <c r="B114" s="113" t="str">
        <f>'[2]Programa 893-00'!K34</f>
        <v>Ramirez</v>
      </c>
      <c r="C114" s="113" t="str">
        <f>'[2]Programa 893-00'!L34</f>
        <v>Segura</v>
      </c>
      <c r="D114" s="113" t="str">
        <f>'[2]Programa 893-00'!M34</f>
        <v>Silvia Eugenia</v>
      </c>
      <c r="E114" s="44">
        <f>'[2]Programa 893-00'!N34</f>
        <v>205140012</v>
      </c>
    </row>
    <row r="115" spans="1:5" ht="13.8" x14ac:dyDescent="0.25">
      <c r="A115" s="3">
        <f t="shared" si="1"/>
        <v>114</v>
      </c>
      <c r="B115" s="113" t="s">
        <v>73</v>
      </c>
      <c r="C115" s="113" t="s">
        <v>86</v>
      </c>
      <c r="D115" s="113" t="s">
        <v>215</v>
      </c>
      <c r="E115" s="44">
        <v>503630273</v>
      </c>
    </row>
    <row r="116" spans="1:5" ht="13.8" x14ac:dyDescent="0.25">
      <c r="A116" s="3">
        <f t="shared" si="1"/>
        <v>115</v>
      </c>
      <c r="B116" s="112" t="s">
        <v>133</v>
      </c>
      <c r="C116" s="112" t="s">
        <v>134</v>
      </c>
      <c r="D116" s="112" t="s">
        <v>132</v>
      </c>
      <c r="E116" s="44">
        <v>105400393</v>
      </c>
    </row>
    <row r="117" spans="1:5" ht="13.8" x14ac:dyDescent="0.25">
      <c r="A117" s="3">
        <f t="shared" si="1"/>
        <v>116</v>
      </c>
      <c r="B117" s="113" t="s">
        <v>189</v>
      </c>
      <c r="C117" s="113" t="s">
        <v>171</v>
      </c>
      <c r="D117" s="113" t="s">
        <v>300</v>
      </c>
      <c r="E117" s="44" t="s">
        <v>453</v>
      </c>
    </row>
    <row r="118" spans="1:5" ht="13.8" x14ac:dyDescent="0.25">
      <c r="A118" s="3">
        <f t="shared" si="1"/>
        <v>117</v>
      </c>
      <c r="B118" s="113" t="s">
        <v>165</v>
      </c>
      <c r="C118" s="113" t="s">
        <v>166</v>
      </c>
      <c r="D118" s="113" t="s">
        <v>164</v>
      </c>
      <c r="E118" s="44">
        <v>104720741</v>
      </c>
    </row>
    <row r="119" spans="1:5" ht="13.8" x14ac:dyDescent="0.25">
      <c r="A119" s="3">
        <f t="shared" si="1"/>
        <v>118</v>
      </c>
      <c r="B119" s="113" t="s">
        <v>79</v>
      </c>
      <c r="C119" s="113" t="s">
        <v>71</v>
      </c>
      <c r="D119" s="113" t="s">
        <v>156</v>
      </c>
      <c r="E119" s="44">
        <v>110240579</v>
      </c>
    </row>
    <row r="120" spans="1:5" ht="13.8" x14ac:dyDescent="0.25">
      <c r="A120" s="3">
        <f t="shared" si="1"/>
        <v>119</v>
      </c>
      <c r="B120" s="113" t="s">
        <v>117</v>
      </c>
      <c r="C120" s="113" t="s">
        <v>206</v>
      </c>
      <c r="D120" s="113" t="s">
        <v>205</v>
      </c>
      <c r="E120" s="44">
        <v>303830611</v>
      </c>
    </row>
    <row r="121" spans="1:5" ht="13.8" x14ac:dyDescent="0.25">
      <c r="A121" s="3">
        <f t="shared" si="1"/>
        <v>120</v>
      </c>
      <c r="B121" s="112" t="s">
        <v>357</v>
      </c>
      <c r="C121" s="112" t="s">
        <v>384</v>
      </c>
      <c r="D121" s="112" t="s">
        <v>385</v>
      </c>
      <c r="E121" s="44" t="s">
        <v>386</v>
      </c>
    </row>
    <row r="122" spans="1:5" ht="13.8" x14ac:dyDescent="0.25">
      <c r="A122" s="3">
        <f t="shared" si="1"/>
        <v>121</v>
      </c>
      <c r="B122" s="112" t="s">
        <v>377</v>
      </c>
      <c r="C122" s="112" t="s">
        <v>378</v>
      </c>
      <c r="D122" s="112" t="s">
        <v>376</v>
      </c>
      <c r="E122" s="44" t="s">
        <v>379</v>
      </c>
    </row>
    <row r="123" spans="1:5" ht="13.8" x14ac:dyDescent="0.25">
      <c r="A123" s="3">
        <f t="shared" si="1"/>
        <v>122</v>
      </c>
      <c r="B123" s="112" t="s">
        <v>348</v>
      </c>
      <c r="C123" s="113" t="s">
        <v>49</v>
      </c>
      <c r="D123" s="113" t="s">
        <v>443</v>
      </c>
      <c r="E123" s="44" t="s">
        <v>444</v>
      </c>
    </row>
    <row r="124" spans="1:5" ht="13.8" x14ac:dyDescent="0.25">
      <c r="A124" s="3">
        <f t="shared" si="1"/>
        <v>123</v>
      </c>
      <c r="B124" s="113" t="s">
        <v>153</v>
      </c>
      <c r="C124" s="113" t="s">
        <v>78</v>
      </c>
      <c r="D124" s="113" t="s">
        <v>152</v>
      </c>
      <c r="E124" s="44">
        <v>106710146</v>
      </c>
    </row>
    <row r="125" spans="1:5" ht="13.8" x14ac:dyDescent="0.25">
      <c r="A125" s="3">
        <f t="shared" si="1"/>
        <v>124</v>
      </c>
      <c r="B125" s="113" t="s">
        <v>175</v>
      </c>
      <c r="C125" s="113" t="s">
        <v>84</v>
      </c>
      <c r="D125" s="113" t="s">
        <v>174</v>
      </c>
      <c r="E125" s="44">
        <v>205730234</v>
      </c>
    </row>
    <row r="126" spans="1:5" ht="13.8" x14ac:dyDescent="0.25">
      <c r="A126" s="3">
        <f t="shared" si="1"/>
        <v>125</v>
      </c>
      <c r="B126" s="113" t="s">
        <v>53</v>
      </c>
      <c r="C126" s="114" t="s">
        <v>54</v>
      </c>
      <c r="D126" s="114" t="s">
        <v>52</v>
      </c>
      <c r="E126" s="44">
        <v>206320059</v>
      </c>
    </row>
    <row r="127" spans="1:5" ht="13.8" x14ac:dyDescent="0.25">
      <c r="A127" s="3">
        <f t="shared" si="1"/>
        <v>126</v>
      </c>
      <c r="B127" s="112" t="s">
        <v>388</v>
      </c>
      <c r="C127" s="112" t="s">
        <v>291</v>
      </c>
      <c r="D127" s="112" t="s">
        <v>407</v>
      </c>
      <c r="E127" s="44" t="s">
        <v>389</v>
      </c>
    </row>
    <row r="128" spans="1:5" ht="13.8" x14ac:dyDescent="0.25">
      <c r="A128" s="3">
        <f t="shared" si="1"/>
        <v>127</v>
      </c>
      <c r="B128" s="113" t="s">
        <v>96</v>
      </c>
      <c r="C128" s="113" t="s">
        <v>51</v>
      </c>
      <c r="D128" s="113" t="s">
        <v>95</v>
      </c>
      <c r="E128" s="44">
        <v>110060435</v>
      </c>
    </row>
    <row r="129" spans="1:5" ht="13.8" x14ac:dyDescent="0.25">
      <c r="A129" s="3">
        <f t="shared" si="1"/>
        <v>128</v>
      </c>
      <c r="B129" s="113" t="str">
        <f>'[2]Programa 893-00'!K64</f>
        <v>Urbina</v>
      </c>
      <c r="C129" s="113" t="str">
        <f>'[2]Programa 893-00'!L64</f>
        <v xml:space="preserve">Gamboa </v>
      </c>
      <c r="D129" s="113" t="str">
        <f>'[2]Programa 893-00'!M64</f>
        <v xml:space="preserve">Raquel </v>
      </c>
      <c r="E129" s="44">
        <f>'[2]Programa 893-00'!N64</f>
        <v>111690581</v>
      </c>
    </row>
    <row r="130" spans="1:5" ht="13.8" x14ac:dyDescent="0.25">
      <c r="A130" s="3">
        <f t="shared" si="1"/>
        <v>129</v>
      </c>
      <c r="B130" s="113" t="s">
        <v>150</v>
      </c>
      <c r="C130" s="113" t="s">
        <v>151</v>
      </c>
      <c r="D130" s="113" t="s">
        <v>149</v>
      </c>
      <c r="E130" s="44">
        <v>110910596</v>
      </c>
    </row>
    <row r="131" spans="1:5" ht="13.8" x14ac:dyDescent="0.25">
      <c r="A131" s="3">
        <f t="shared" si="1"/>
        <v>130</v>
      </c>
      <c r="B131" s="113" t="s">
        <v>48</v>
      </c>
      <c r="C131" s="113" t="s">
        <v>49</v>
      </c>
      <c r="D131" s="113" t="s">
        <v>47</v>
      </c>
      <c r="E131" s="44">
        <v>112780262</v>
      </c>
    </row>
    <row r="132" spans="1:5" ht="13.8" x14ac:dyDescent="0.25">
      <c r="A132" s="3">
        <f t="shared" ref="A132:A154" si="2">A131+1</f>
        <v>131</v>
      </c>
      <c r="B132" s="114" t="s">
        <v>426</v>
      </c>
      <c r="C132" s="113" t="s">
        <v>375</v>
      </c>
      <c r="D132" s="113" t="s">
        <v>429</v>
      </c>
      <c r="E132" s="44" t="s">
        <v>432</v>
      </c>
    </row>
    <row r="133" spans="1:5" ht="13.8" x14ac:dyDescent="0.25">
      <c r="A133" s="3">
        <f t="shared" si="2"/>
        <v>132</v>
      </c>
      <c r="B133" s="113" t="s">
        <v>170</v>
      </c>
      <c r="C133" s="113" t="s">
        <v>171</v>
      </c>
      <c r="D133" s="113" t="s">
        <v>169</v>
      </c>
      <c r="E133" s="44">
        <v>108870456</v>
      </c>
    </row>
    <row r="134" spans="1:5" ht="13.8" x14ac:dyDescent="0.25">
      <c r="A134" s="3">
        <f t="shared" si="2"/>
        <v>133</v>
      </c>
      <c r="B134" s="113" t="s">
        <v>88</v>
      </c>
      <c r="C134" s="113" t="s">
        <v>89</v>
      </c>
      <c r="D134" s="113" t="s">
        <v>87</v>
      </c>
      <c r="E134" s="44">
        <v>111240239</v>
      </c>
    </row>
    <row r="135" spans="1:5" ht="13.8" x14ac:dyDescent="0.25">
      <c r="A135" s="3">
        <f t="shared" si="2"/>
        <v>134</v>
      </c>
      <c r="B135" s="113" t="s">
        <v>203</v>
      </c>
      <c r="C135" s="113" t="s">
        <v>204</v>
      </c>
      <c r="D135" s="113" t="s">
        <v>202</v>
      </c>
      <c r="E135" s="44">
        <v>111570090</v>
      </c>
    </row>
    <row r="136" spans="1:5" ht="13.8" x14ac:dyDescent="0.25">
      <c r="A136" s="3">
        <f t="shared" si="2"/>
        <v>135</v>
      </c>
      <c r="B136" s="113" t="s">
        <v>71</v>
      </c>
      <c r="C136" s="113" t="s">
        <v>224</v>
      </c>
      <c r="D136" s="113" t="s">
        <v>223</v>
      </c>
      <c r="E136" s="44">
        <v>109460683</v>
      </c>
    </row>
    <row r="137" spans="1:5" ht="13.8" x14ac:dyDescent="0.25">
      <c r="A137" s="3">
        <f t="shared" si="2"/>
        <v>136</v>
      </c>
      <c r="B137" s="113" t="s">
        <v>71</v>
      </c>
      <c r="C137" s="113" t="s">
        <v>131</v>
      </c>
      <c r="D137" s="113" t="s">
        <v>130</v>
      </c>
      <c r="E137" s="44">
        <v>111520410</v>
      </c>
    </row>
    <row r="138" spans="1:5" ht="13.8" x14ac:dyDescent="0.25">
      <c r="A138" s="3">
        <f t="shared" si="2"/>
        <v>137</v>
      </c>
      <c r="B138" s="113" t="s">
        <v>71</v>
      </c>
      <c r="C138" s="113" t="s">
        <v>182</v>
      </c>
      <c r="D138" s="113" t="s">
        <v>181</v>
      </c>
      <c r="E138" s="44">
        <v>111560363</v>
      </c>
    </row>
    <row r="139" spans="1:5" ht="13.8" x14ac:dyDescent="0.25">
      <c r="A139" s="3">
        <f t="shared" si="2"/>
        <v>138</v>
      </c>
      <c r="B139" s="113" t="s">
        <v>71</v>
      </c>
      <c r="C139" s="113" t="s">
        <v>121</v>
      </c>
      <c r="D139" s="113" t="s">
        <v>301</v>
      </c>
      <c r="E139" s="44">
        <v>112500959</v>
      </c>
    </row>
    <row r="140" spans="1:5" ht="13.8" x14ac:dyDescent="0.25">
      <c r="A140" s="3">
        <f t="shared" si="2"/>
        <v>139</v>
      </c>
      <c r="B140" s="113" t="s">
        <v>71</v>
      </c>
      <c r="C140" s="113" t="s">
        <v>123</v>
      </c>
      <c r="D140" s="113" t="s">
        <v>122</v>
      </c>
      <c r="E140" s="44">
        <v>112590146</v>
      </c>
    </row>
    <row r="141" spans="1:5" ht="13.8" x14ac:dyDescent="0.25">
      <c r="A141" s="3">
        <f t="shared" si="2"/>
        <v>140</v>
      </c>
      <c r="B141" s="113" t="s">
        <v>71</v>
      </c>
      <c r="C141" s="113" t="s">
        <v>211</v>
      </c>
      <c r="D141" s="113" t="s">
        <v>210</v>
      </c>
      <c r="E141" s="44">
        <v>206230982</v>
      </c>
    </row>
    <row r="142" spans="1:5" ht="13.8" x14ac:dyDescent="0.25">
      <c r="A142" s="3">
        <f t="shared" si="2"/>
        <v>141</v>
      </c>
      <c r="B142" s="114" t="s">
        <v>71</v>
      </c>
      <c r="C142" s="113" t="s">
        <v>456</v>
      </c>
      <c r="D142" s="113" t="s">
        <v>457</v>
      </c>
      <c r="E142" s="44" t="s">
        <v>458</v>
      </c>
    </row>
    <row r="143" spans="1:5" ht="13.8" x14ac:dyDescent="0.25">
      <c r="A143" s="3">
        <f t="shared" si="2"/>
        <v>142</v>
      </c>
      <c r="B143" s="113" t="s">
        <v>358</v>
      </c>
      <c r="C143" s="113" t="s">
        <v>53</v>
      </c>
      <c r="D143" s="113" t="s">
        <v>359</v>
      </c>
      <c r="E143" s="44">
        <v>401500777</v>
      </c>
    </row>
    <row r="144" spans="1:5" ht="13.8" x14ac:dyDescent="0.25">
      <c r="A144" s="3">
        <f t="shared" si="2"/>
        <v>143</v>
      </c>
      <c r="B144" s="113" t="s">
        <v>201</v>
      </c>
      <c r="C144" s="113" t="s">
        <v>73</v>
      </c>
      <c r="D144" s="113" t="s">
        <v>200</v>
      </c>
      <c r="E144" s="44">
        <v>110010886</v>
      </c>
    </row>
    <row r="145" spans="1:5" ht="13.8" x14ac:dyDescent="0.25">
      <c r="A145" s="3">
        <f t="shared" si="2"/>
        <v>144</v>
      </c>
      <c r="B145" s="113" t="s">
        <v>177</v>
      </c>
      <c r="C145" s="113" t="s">
        <v>72</v>
      </c>
      <c r="D145" s="113" t="s">
        <v>176</v>
      </c>
      <c r="E145" s="44">
        <v>111110873</v>
      </c>
    </row>
    <row r="146" spans="1:5" ht="13.8" x14ac:dyDescent="0.25">
      <c r="A146" s="3">
        <f t="shared" si="2"/>
        <v>145</v>
      </c>
      <c r="B146" s="113" t="s">
        <v>119</v>
      </c>
      <c r="C146" s="113" t="s">
        <v>120</v>
      </c>
      <c r="D146" s="113" t="s">
        <v>118</v>
      </c>
      <c r="E146" s="44">
        <v>602740838</v>
      </c>
    </row>
    <row r="147" spans="1:5" ht="13.8" x14ac:dyDescent="0.25">
      <c r="A147" s="3">
        <f t="shared" si="2"/>
        <v>146</v>
      </c>
      <c r="B147" s="112" t="s">
        <v>104</v>
      </c>
      <c r="C147" s="112" t="s">
        <v>105</v>
      </c>
      <c r="D147" s="112" t="s">
        <v>103</v>
      </c>
      <c r="E147" s="44">
        <v>109020655</v>
      </c>
    </row>
    <row r="148" spans="1:5" ht="13.8" x14ac:dyDescent="0.25">
      <c r="A148" s="3">
        <f t="shared" si="2"/>
        <v>147</v>
      </c>
      <c r="B148" s="113" t="s">
        <v>99</v>
      </c>
      <c r="C148" s="113" t="s">
        <v>71</v>
      </c>
      <c r="D148" s="113" t="s">
        <v>327</v>
      </c>
      <c r="E148" s="44">
        <v>602940910</v>
      </c>
    </row>
    <row r="149" spans="1:5" ht="13.8" x14ac:dyDescent="0.25">
      <c r="A149" s="3">
        <f t="shared" si="2"/>
        <v>148</v>
      </c>
      <c r="B149" s="113" t="s">
        <v>107</v>
      </c>
      <c r="C149" s="113" t="s">
        <v>108</v>
      </c>
      <c r="D149" s="113" t="s">
        <v>106</v>
      </c>
      <c r="E149" s="44">
        <v>501600479</v>
      </c>
    </row>
    <row r="150" spans="1:5" ht="13.8" x14ac:dyDescent="0.25">
      <c r="A150" s="3">
        <f t="shared" si="2"/>
        <v>149</v>
      </c>
      <c r="B150" s="113" t="s">
        <v>50</v>
      </c>
      <c r="C150" s="114" t="s">
        <v>345</v>
      </c>
      <c r="D150" s="114" t="s">
        <v>344</v>
      </c>
      <c r="E150" s="44" t="s">
        <v>390</v>
      </c>
    </row>
    <row r="151" spans="1:5" ht="13.8" x14ac:dyDescent="0.25">
      <c r="A151" s="3">
        <f t="shared" si="2"/>
        <v>150</v>
      </c>
      <c r="B151" s="113" t="s">
        <v>62</v>
      </c>
      <c r="C151" s="113" t="s">
        <v>62</v>
      </c>
      <c r="D151" s="113" t="s">
        <v>61</v>
      </c>
      <c r="E151" s="44">
        <v>401240618</v>
      </c>
    </row>
    <row r="152" spans="1:5" ht="13.8" x14ac:dyDescent="0.25">
      <c r="A152" s="3">
        <f t="shared" si="2"/>
        <v>151</v>
      </c>
      <c r="B152" s="113" t="s">
        <v>339</v>
      </c>
      <c r="C152" s="114" t="s">
        <v>340</v>
      </c>
      <c r="D152" s="114" t="s">
        <v>324</v>
      </c>
      <c r="E152" s="44">
        <v>109670647</v>
      </c>
    </row>
    <row r="153" spans="1:5" ht="13.8" x14ac:dyDescent="0.25">
      <c r="A153" s="3">
        <f t="shared" si="2"/>
        <v>152</v>
      </c>
      <c r="B153" s="113" t="s">
        <v>163</v>
      </c>
      <c r="C153" s="113" t="s">
        <v>73</v>
      </c>
      <c r="D153" s="113" t="s">
        <v>162</v>
      </c>
      <c r="E153" s="44">
        <v>107110288</v>
      </c>
    </row>
    <row r="154" spans="1:5" ht="13.8" x14ac:dyDescent="0.25">
      <c r="A154" s="3">
        <f t="shared" si="2"/>
        <v>153</v>
      </c>
      <c r="B154" s="113" t="s">
        <v>163</v>
      </c>
      <c r="C154" s="113" t="s">
        <v>72</v>
      </c>
      <c r="D154" s="113" t="s">
        <v>180</v>
      </c>
      <c r="E154" s="44">
        <v>303980120</v>
      </c>
    </row>
    <row r="157" spans="1:5" ht="39.6" x14ac:dyDescent="0.25">
      <c r="A157" s="153" t="s">
        <v>475</v>
      </c>
      <c r="B157" s="70">
        <v>153</v>
      </c>
    </row>
  </sheetData>
  <autoFilter ref="B1:E1" xr:uid="{00000000-0009-0000-0000-000007000000}">
    <sortState xmlns:xlrd2="http://schemas.microsoft.com/office/spreadsheetml/2017/richdata2" ref="B2:E140">
      <sortCondition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Programa 893-00</vt:lpstr>
      <vt:lpstr>Programa 894-00</vt:lpstr>
      <vt:lpstr>Programa 899-00</vt:lpstr>
      <vt:lpstr>Puestos nuevos </vt:lpstr>
      <vt:lpstr>Salario Base, Anualidades y CP</vt:lpstr>
      <vt:lpstr>Anualidad</vt:lpstr>
      <vt:lpstr>Puestos de confianza </vt:lpstr>
      <vt:lpstr>FUNCIONARIOS</vt:lpstr>
      <vt:lpstr>Anualidad!Área_de_impresión</vt:lpstr>
      <vt:lpstr>'Programa 893-00'!Área_de_impresión</vt:lpstr>
      <vt:lpstr>'Programa 894-00'!Área_de_impresión</vt:lpstr>
      <vt:lpstr>'Programa 899-00'!Área_de_impresión</vt:lpstr>
      <vt:lpstr>'Puestos de confianza '!Área_de_impresión</vt:lpstr>
    </vt:vector>
  </TitlesOfParts>
  <Company>RDP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IntegraAdmin</dc:creator>
  <cp:lastModifiedBy>Monica Yahoska Ramirez Cruz</cp:lastModifiedBy>
  <cp:lastPrinted>2017-08-21T22:24:57Z</cp:lastPrinted>
  <dcterms:created xsi:type="dcterms:W3CDTF">2013-06-20T20:03:22Z</dcterms:created>
  <dcterms:modified xsi:type="dcterms:W3CDTF">2023-04-24T21:01:54Z</dcterms:modified>
</cp:coreProperties>
</file>