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3-marzo 2023\"/>
    </mc:Choice>
  </mc:AlternateContent>
  <xr:revisionPtr revIDLastSave="0" documentId="13_ncr:1_{5CB2D6B3-06C8-4E6B-9BD8-380D7C38CAF7}" xr6:coauthVersionLast="47" xr6:coauthVersionMax="47" xr10:uidLastSave="{00000000-0000-0000-0000-000000000000}"/>
  <bookViews>
    <workbookView xWindow="-108" yWindow="-108" windowWidth="23256" windowHeight="12456" xr2:uid="{00000000-000D-0000-FFFF-FFFF00000000}"/>
  </bookViews>
  <sheets>
    <sheet name="PPTO AL 31 marz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31 marzo-2023'!$A$1:$AF$313</definedName>
    <definedName name="_xlnm.Print_Area" localSheetId="2">ResumenxSubP!$A$1:$H$62</definedName>
    <definedName name="_xlnm.Print_Titles" localSheetId="0">'PPTO AL 31 marzo-2023'!$1:$9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<sst xmlns="http://schemas.openxmlformats.org/spreadsheetml/2006/main" count="830" uniqueCount="519">
  <si>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</si>
  <si>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</si>
  <si>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</si>
  <si>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</si>
  <si>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</si>
  <si>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</si>
  <si>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</si>
  <si>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</si>
  <si>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</si>
  <si>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</si>
  <si>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</si>
  <si>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</si>
  <si>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</si>
  <si>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</si>
  <si>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</si>
  <si>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</si>
  <si>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</si>
  <si>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</si>
  <si>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</si>
  <si>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</si>
  <si>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</si>
  <si>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</si>
  <si>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</si>
  <si>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</si>
  <si>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</si>
  <si>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</si>
  <si>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</si>
  <si>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</si>
  <si>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</si>
  <si>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</si>
  <si>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</si>
  <si>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</si>
  <si>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</si>
  <si>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</si>
  <si>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</si>
  <si>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</si>
  <si>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</si>
  <si>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</si>
  <si>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</si>
  <si>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</si>
  <si>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</si>
  <si>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</si>
  <si>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</si>
  <si>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</si>
  <si>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</si>
  <si>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</si>
  <si>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</si>
  <si>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</si>
  <si>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</si>
  <si>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</si>
  <si>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</si>
  <si>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</si>
  <si>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</si>
  <si>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</si>
  <si>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</si>
  <si>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</si>
  <si>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</si>
  <si>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</si>
  <si>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</si>
  <si>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</si>
  <si>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</si>
  <si>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</si>
  <si>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</si>
  <si>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</si>
  <si>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</si>
  <si>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</si>
  <si>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</si>
  <si>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</si>
  <si>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</si>
  <si>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</si>
  <si>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</si>
  <si>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</si>
  <si>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</si>
  <si>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</si>
  <si>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</si>
  <si>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</si>
  <si>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</si>
  <si>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</si>
  <si>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</si>
  <si>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</si>
  <si>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</si>
  <si>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</si>
  <si>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</si>
  <si>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</si>
  <si>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</si>
  <si>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</si>
  <si>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</si>
  <si>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</si>
  <si>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</si>
  <si>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</si>
  <si>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</si>
  <si>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</si>
  <si>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</si>
  <si>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</si>
  <si>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</si>
  <si>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</si>
  <si>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</si>
  <si>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</si>
  <si>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</si>
  <si>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</si>
  <si>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</si>
  <si>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</si>
  <si>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</si>
  <si>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</si>
  <si>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</si>
  <si>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</si>
  <si>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</si>
  <si>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</si>
  <si>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</si>
  <si>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</si>
  <si>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</si>
  <si>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</si>
  <si>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</si>
  <si>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</si>
  <si>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</si>
  <si>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</si>
  <si>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</si>
  <si>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</si>
  <si>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</si>
  <si>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</si>
  <si>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</si>
  <si>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</si>
  <si>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</si>
  <si>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</si>
  <si>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</si>
  <si>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</si>
  <si>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</si>
  <si>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</si>
  <si>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</si>
  <si>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</si>
  <si>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</si>
  <si>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</si>
  <si>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</si>
  <si>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</si>
  <si>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</si>
  <si>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</si>
  <si>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</si>
  <si>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</si>
  <si>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</si>
  <si>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</si>
  <si>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</si>
  <si>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</si>
  <si>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</si>
  <si>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</si>
  <si>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</si>
  <si>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</si>
  <si>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</si>
  <si>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</si>
  <si>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</si>
  <si>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</si>
  <si>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</si>
  <si>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</si>
  <si>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</si>
  <si>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</si>
  <si>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</si>
  <si>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</si>
  <si>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</si>
  <si>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</si>
  <si>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</si>
  <si>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</si>
  <si>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</si>
  <si>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</si>
  <si>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</si>
  <si>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</si>
  <si>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</si>
  <si>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</si>
  <si>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</si>
  <si>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</si>
  <si>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</si>
  <si>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</si>
  <si>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</si>
  <si>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</si>
  <si>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</si>
  <si>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</si>
  <si>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</si>
  <si>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</si>
  <si>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</si>
  <si>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</si>
  <si>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</si>
  <si>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</si>
  <si>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</si>
  <si>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</si>
  <si>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</si>
  <si>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</si>
  <si>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</si>
  <si>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</si>
  <si>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</si>
  <si>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</si>
  <si>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</si>
  <si>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</si>
  <si>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</si>
  <si>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</si>
  <si>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</si>
  <si>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</si>
  <si>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</si>
  <si>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</si>
  <si>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</si>
  <si>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</si>
  <si>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</si>
  <si>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</si>
  <si>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</si>
  <si>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</si>
  <si>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</si>
  <si>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</si>
  <si>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</si>
  <si>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</si>
  <si>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</si>
  <si>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</si>
  <si>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</si>
  <si>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</si>
  <si>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</si>
  <si>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</si>
  <si>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</si>
  <si>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</si>
  <si>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</si>
  <si>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</si>
  <si>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</si>
  <si>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</si>
  <si>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</si>
  <si>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</si>
  <si>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</si>
  <si>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</si>
  <si>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</si>
  <si>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</si>
  <si>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</si>
  <si>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</si>
  <si>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</si>
  <si>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</si>
  <si>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</si>
  <si>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</si>
  <si>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</si>
  <si>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</si>
  <si>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</si>
  <si>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</si>
  <si>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</si>
  <si>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</si>
  <si>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</si>
  <si>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</si>
  <si>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</si>
  <si>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</si>
  <si>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</si>
  <si>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</si>
  <si>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</si>
  <si>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</si>
  <si>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</si>
  <si>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</si>
  <si>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</si>
  <si>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</si>
  <si>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</si>
  <si>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</si>
  <si>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</si>
  <si>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</si>
  <si>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</si>
  <si>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</si>
  <si>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</si>
  <si>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</si>
  <si>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</si>
  <si>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</si>
  <si>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</si>
  <si>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</si>
  <si>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</si>
  <si>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</si>
  <si>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</si>
  <si>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</si>
  <si>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</si>
  <si>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</si>
  <si>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</si>
  <si>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</si>
  <si>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</si>
  <si>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</si>
  <si>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</si>
  <si>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</si>
  <si>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</si>
  <si>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</si>
  <si>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</si>
  <si>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</si>
  <si>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</si>
  <si>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</si>
  <si>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</si>
  <si>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</si>
  <si>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</si>
  <si>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</si>
  <si>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</si>
  <si>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</si>
  <si>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</si>
  <si>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</si>
  <si>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</si>
  <si>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</si>
  <si>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</si>
  <si>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</si>
  <si>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</si>
  <si>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</si>
  <si>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</si>
  <si>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</si>
  <si>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</si>
  <si>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</si>
  <si>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</si>
  <si>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</si>
  <si>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</si>
  <si>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</si>
  <si>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</si>
  <si>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</si>
  <si>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</si>
  <si>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</si>
  <si>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</si>
  <si>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</si>
  <si>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</si>
  <si>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</si>
  <si>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</si>
  <si>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</si>
  <si>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</si>
  <si>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</si>
  <si>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</si>
  <si>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</si>
  <si>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</si>
  <si>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</si>
  <si>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</si>
  <si>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</si>
  <si>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</si>
  <si>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</si>
  <si>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</si>
  <si>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</si>
  <si>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</si>
  <si>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</si>
  <si>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</si>
  <si>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</si>
  <si>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</si>
  <si>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</si>
  <si>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</si>
  <si>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</si>
  <si>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</si>
  <si>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</si>
  <si>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</si>
  <si>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</si>
  <si>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</si>
  <si>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</si>
  <si>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</si>
  <si>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</si>
  <si>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</si>
  <si>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</si>
  <si>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</si>
  <si>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</si>
  <si>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</si>
  <si>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</si>
  <si>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</si>
  <si>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</si>
  <si>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</si>
  <si>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</si>
  <si>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</si>
  <si>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</si>
  <si>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</si>
  <si>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</si>
  <si>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</si>
  <si>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</si>
  <si>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</si>
  <si>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</si>
  <si>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</si>
  <si>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</si>
  <si>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</si>
  <si>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</si>
  <si>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</si>
  <si>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</si>
  <si>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</si>
  <si>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</si>
  <si>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</si>
  <si>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</si>
  <si>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</si>
  <si>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</si>
  <si>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</si>
  <si>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</si>
  <si>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</si>
  <si>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</si>
  <si>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</si>
  <si>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</si>
  <si>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</si>
  <si>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</si>
  <si>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</si>
  <si>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</si>
  <si>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</si>
  <si>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</si>
  <si>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</si>
  <si>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</si>
  <si>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</si>
  <si>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</si>
  <si>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</si>
  <si>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</si>
  <si>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</si>
  <si>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</si>
  <si>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</si>
  <si>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</si>
  <si>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</si>
  <si>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</si>
  <si>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</si>
  <si>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</si>
  <si>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</si>
  <si>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</si>
  <si>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</si>
  <si>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</si>
  <si>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</si>
  <si>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</si>
  <si>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</si>
  <si>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</si>
  <si>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</si>
  <si>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</si>
  <si>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</si>
  <si>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</si>
  <si>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</si>
  <si>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</si>
  <si>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</si>
  <si>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</si>
  <si>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</si>
  <si>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</si>
  <si>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</si>
  <si>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</si>
  <si>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</si>
  <si>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</si>
  <si>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</si>
  <si>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</si>
  <si>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</si>
  <si>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</si>
  <si>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</si>
  <si>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</si>
  <si>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</si>
  <si>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</si>
  <si>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</si>
  <si>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</si>
  <si>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</si>
  <si>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</si>
  <si>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</si>
  <si>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</si>
  <si>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</si>
  <si>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</si>
  <si>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</si>
  <si>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</si>
  <si>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</si>
  <si>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</si>
  <si>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</si>
  <si>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</si>
  <si>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</si>
  <si>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</si>
  <si>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</si>
  <si>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</si>
  <si>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</si>
  <si>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</si>
  <si>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</si>
  <si>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</si>
  <si>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</si>
  <si>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</si>
  <si>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</si>
  <si>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</si>
  <si>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</si>
  <si>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</si>
  <si>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</si>
  <si>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</si>
  <si>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</si>
  <si>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</si>
  <si>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</si>
  <si>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</si>
  <si>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</si>
  <si>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</si>
  <si>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</si>
  <si>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</si>
  <si>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</si>
  <si>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</si>
  <si>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</si>
  <si>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</si>
  <si>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</si>
  <si>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</si>
  <si>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</si>
  <si>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</si>
  <si>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</si>
  <si>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</si>
  <si>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</si>
  <si>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</si>
  <si>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</si>
  <si>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</si>
  <si>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</si>
  <si>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</si>
  <si>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</si>
  <si>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</si>
  <si>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</si>
  <si>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</si>
  <si>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</si>
  <si>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</si>
  <si>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</si>
  <si>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</si>
  <si>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</si>
  <si>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</si>
  <si>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</si>
  <si>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</si>
  <si>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</si>
  <si>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</si>
  <si>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</si>
  <si>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</si>
  <si>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</si>
  <si>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</si>
  <si>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</si>
  <si>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</si>
  <si>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</si>
  <si>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</si>
  <si>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</si>
  <si>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</si>
  <si>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</si>
  <si>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</si>
  <si>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</si>
  <si>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</si>
  <si>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</si>
  <si>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</si>
  <si>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</si>
  <si>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</si>
  <si>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</si>
  <si>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</si>
  <si>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</si>
  <si>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</si>
  <si>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</si>
  <si>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</si>
  <si>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</si>
  <si>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</si>
  <si>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31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</si>
</sst>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MARZO 2023</a:t>
            </a:r>
          </a:p>
        </c:rich>
      </c:tx>
      <c:layout>
        <c:manualLayout>
          <c:xMode val="edge"/>
          <c:yMode val="edge"/>
          <c:x val="0.12050660106777238"/>
          <c:y val="2.700964285522852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0.13231653132008833</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5.8067562534517773E-2</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0.80961590614539403</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27" zoomScaleNormal="80" zoomScaleSheetLayoutView="100" zoomScalePageLayoutView="80" workbookViewId="0">
      <selection activeCell="B26" sqref="B26"/>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69" t="s">
        <v>450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row>
    <row r="2" spans="1:36" ht="12" x14ac:dyDescent="0.25">
      <c r="A2" s="672" t="s">
        <v>517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row>
    <row r="3" spans="1:36" ht="12"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7"/>
    </row>
    <row r="4" spans="1:36" ht="12" x14ac:dyDescent="0.25">
      <c r="A4" s="672" t="s">
        <v>449</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4"/>
    </row>
    <row r="5" spans="1:36" ht="12" x14ac:dyDescent="0.25">
      <c r="A5" s="672" t="s">
        <v>458</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4"/>
    </row>
    <row r="6" spans="1:36" ht="12.6" thickBot="1" x14ac:dyDescent="0.3">
      <c r="A6" s="680" t="s">
        <v>518</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2"/>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58" t="s">
        <v>4</v>
      </c>
      <c r="B8" s="659"/>
      <c r="C8" s="656" t="s">
        <v>310</v>
      </c>
      <c r="D8" s="225"/>
      <c r="E8" s="660" t="s">
        <v>421</v>
      </c>
      <c r="F8" s="661"/>
      <c r="G8" s="661"/>
      <c r="H8" s="661"/>
      <c r="I8" s="656" t="s">
        <v>418</v>
      </c>
      <c r="J8" s="662"/>
      <c r="K8" s="655"/>
      <c r="L8" s="652"/>
      <c r="M8" s="653"/>
      <c r="N8" s="663"/>
      <c r="O8" s="664"/>
      <c r="P8" s="652"/>
      <c r="Q8" s="653"/>
      <c r="R8" s="654"/>
      <c r="S8" s="655"/>
      <c r="T8" s="652"/>
      <c r="U8" s="653"/>
      <c r="V8" s="155" t="s">
        <v>309</v>
      </c>
      <c r="W8" s="156" t="s">
        <v>308</v>
      </c>
      <c r="X8" s="665" t="s">
        <v>303</v>
      </c>
      <c r="Y8" s="666"/>
      <c r="Z8" s="667" t="s">
        <v>311</v>
      </c>
      <c r="AA8" s="678" t="s">
        <v>315</v>
      </c>
      <c r="AB8" s="656" t="s">
        <v>312</v>
      </c>
      <c r="AC8" s="678" t="s">
        <v>313</v>
      </c>
      <c r="AD8" s="656" t="s">
        <v>428</v>
      </c>
      <c r="AE8" s="656" t="s">
        <v>515</v>
      </c>
      <c r="AF8" s="656" t="s">
        <v>434</v>
      </c>
    </row>
    <row r="9" spans="1:36" ht="24" customHeight="1" thickBot="1" x14ac:dyDescent="0.25">
      <c r="A9" s="226" t="s">
        <v>6</v>
      </c>
      <c r="B9" s="227" t="s">
        <v>7</v>
      </c>
      <c r="C9" s="657"/>
      <c r="D9" s="228" t="s">
        <v>3</v>
      </c>
      <c r="E9" s="229" t="s">
        <v>9</v>
      </c>
      <c r="F9" s="230" t="s">
        <v>10</v>
      </c>
      <c r="G9" s="230" t="s">
        <v>422</v>
      </c>
      <c r="H9" s="231" t="s">
        <v>423</v>
      </c>
      <c r="I9" s="657"/>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68"/>
      <c r="AA9" s="683"/>
      <c r="AB9" s="657"/>
      <c r="AC9" s="679"/>
      <c r="AD9" s="657"/>
      <c r="AE9" s="657"/>
      <c r="AF9" s="657"/>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442125646.67000002</v>
      </c>
      <c r="AB11" s="247">
        <f t="shared" si="2"/>
        <v>194028352.92000002</v>
      </c>
      <c r="AC11" s="247">
        <f t="shared" si="2"/>
        <v>2705270101.0799999</v>
      </c>
      <c r="AD11" s="518">
        <f>(Z11-AC11)/Z11</f>
        <v>0.190384093854606</v>
      </c>
      <c r="AE11" s="247">
        <f>+AE13+AE47+AE111+AE148+AE172+AE194+AE223+AE261+AE282+AE297</f>
        <v>2705270101.0799999</v>
      </c>
      <c r="AF11" s="512">
        <f>AA11/Z11</f>
        <v>0.13231653132008833</v>
      </c>
      <c r="AG11" s="1"/>
      <c r="AH11" s="623">
        <v>5604659143.3299999</v>
      </c>
      <c r="AI11" s="627">
        <f>+AC11-AH11</f>
        <v>-2899389042.25</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441896596.16000003</v>
      </c>
      <c r="AB261" s="388">
        <f>+AB262+AB270+AB272+AB277+AB279</f>
        <v>194028352.92000002</v>
      </c>
      <c r="AC261" s="388">
        <f>+AC262+AC270+AC272+AC277+AC279</f>
        <v>2312521113.9499998</v>
      </c>
      <c r="AD261" s="515">
        <f>(Z261-AC261)/Z261</f>
        <v>0.21568139131108452</v>
      </c>
      <c r="AE261" s="388">
        <f>+AE262+AE270+AE272+AE277+AE279</f>
        <v>2312521113.9499998</v>
      </c>
      <c r="AF261" s="515">
        <f>AA261/Z261</f>
        <v>0.14987440391087928</v>
      </c>
      <c r="AG261" s="1"/>
      <c r="AH261" s="623">
        <v>4873646630.0799999</v>
      </c>
      <c r="AI261" s="628">
        <f t="shared" si="135"/>
        <v>-2561125516.1300001</v>
      </c>
      <c r="AJ261" s="627">
        <f t="shared" si="136"/>
        <v>-2561125516.1300001</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36859243.019999996</v>
      </c>
      <c r="AC270" s="645">
        <f>AC271</f>
        <v>1233876491.5999999</v>
      </c>
      <c r="AD270" s="542">
        <f t="shared" si="176"/>
        <v>0.25545212266815098</v>
      </c>
      <c r="AE270" s="637">
        <f>AE271</f>
        <v>1233876491.5999999</v>
      </c>
      <c r="AF270" s="543">
        <f>AF271</f>
        <v>0.23321045477235292</v>
      </c>
      <c r="AG270" s="1"/>
      <c r="AH270" s="623">
        <v>2599650516.71</v>
      </c>
      <c r="AI270" s="628">
        <f t="shared" si="181"/>
        <v>-1365774025.1100001</v>
      </c>
      <c r="AJ270" s="627">
        <f t="shared" si="182"/>
        <v>-1365774025.1100001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36859243.019999996</v>
      </c>
      <c r="AC271" s="284">
        <f t="shared" si="179"/>
        <v>1233876491.5999999</v>
      </c>
      <c r="AD271" s="527">
        <f>(Z271-AC271)/Z271</f>
        <v>0.25545212266815098</v>
      </c>
      <c r="AE271" s="406">
        <f>AE310+AE311</f>
        <v>1233876491.5999999</v>
      </c>
      <c r="AF271" s="525">
        <f>AA271/Z271</f>
        <v>0.23321045477235292</v>
      </c>
      <c r="AG271" s="1"/>
      <c r="AH271" s="623">
        <f>2599152231.93+498284.78</f>
        <v>2599650516.71</v>
      </c>
      <c r="AI271" s="628">
        <f>+AC271-AH271</f>
        <v>-1365774025.1100001</v>
      </c>
      <c r="AJ271" s="627">
        <f t="shared" si="182"/>
        <v>-1365774025.1100001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55416550.350000001</v>
      </c>
      <c r="AB277" s="644">
        <f>AB278</f>
        <v>157169109.90000001</v>
      </c>
      <c r="AC277" s="647">
        <f>AC278</f>
        <v>1076378826.01</v>
      </c>
      <c r="AD277" s="585">
        <f>(Z277-AC277)/Z277</f>
        <v>0.16492747668078023</v>
      </c>
      <c r="AE277" s="644">
        <f>AE278</f>
        <v>1076378826.01</v>
      </c>
      <c r="AF277" s="586">
        <f>AA277/Z277</f>
        <v>4.2993077730786915E-2</v>
      </c>
      <c r="AG277" s="1"/>
      <c r="AH277" s="623">
        <v>2272074578.5</v>
      </c>
      <c r="AI277" s="627">
        <f t="shared" si="181"/>
        <v>-1195695752.49</v>
      </c>
      <c r="AJ277" s="627">
        <f t="shared" si="182"/>
        <v>-1195695752.49</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55416550.350000001</v>
      </c>
      <c r="AB278" s="283">
        <f>IFERROR(+VLOOKUP(A278,'Base de Datos'!$A$1:$E$39,3,0),0)</f>
        <v>157169109.90000001</v>
      </c>
      <c r="AC278" s="609">
        <f>Z278-AA278-AB278</f>
        <v>1076378826.01</v>
      </c>
      <c r="AD278" s="610">
        <f>(Z278-AC278)/Z278</f>
        <v>0.16492747668078023</v>
      </c>
      <c r="AE278" s="283">
        <f>IFERROR(+VLOOKUP(A278,'Base de Datos'!$A$1:$F$39,6,0),0)</f>
        <v>1076378826.01</v>
      </c>
      <c r="AF278" s="611">
        <f>AA278/Z278</f>
        <v>4.2993077730786915E-2</v>
      </c>
      <c r="AG278" s="1"/>
      <c r="AH278" s="623">
        <v>2272074578.5</v>
      </c>
      <c r="AI278" s="627">
        <f t="shared" si="181"/>
        <v>-1195695752.49</v>
      </c>
      <c r="AJ278" s="627">
        <f t="shared" si="182"/>
        <v>-1195695752.49</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91" t="s">
        <v>300</v>
      </c>
      <c r="K305" s="689"/>
      <c r="L305" s="692" t="s">
        <v>304</v>
      </c>
      <c r="M305" s="693"/>
      <c r="N305" s="688" t="s">
        <v>305</v>
      </c>
      <c r="O305" s="689"/>
      <c r="P305" s="692" t="s">
        <v>306</v>
      </c>
      <c r="Q305" s="693"/>
      <c r="R305" s="688" t="s">
        <v>307</v>
      </c>
      <c r="S305" s="689"/>
      <c r="T305" s="688" t="s">
        <v>453</v>
      </c>
      <c r="U305" s="689"/>
      <c r="V305" s="56" t="s">
        <v>309</v>
      </c>
      <c r="W305" s="57" t="s">
        <v>308</v>
      </c>
      <c r="X305" s="697" t="s">
        <v>303</v>
      </c>
      <c r="Y305" s="698"/>
      <c r="Z305" s="656" t="s">
        <v>311</v>
      </c>
      <c r="AA305" s="694" t="s">
        <v>460</v>
      </c>
      <c r="AB305" s="656" t="s">
        <v>312</v>
      </c>
      <c r="AC305" s="694" t="s">
        <v>313</v>
      </c>
      <c r="AD305" s="656" t="s">
        <v>428</v>
      </c>
      <c r="AE305" s="656" t="s">
        <v>312</v>
      </c>
      <c r="AF305" s="656" t="s">
        <v>427</v>
      </c>
      <c r="AI305" s="627"/>
      <c r="AJ305" s="627">
        <f t="shared" si="182"/>
        <v>0</v>
      </c>
    </row>
    <row r="306" spans="1:36" ht="33" customHeight="1" thickBot="1" x14ac:dyDescent="0.3">
      <c r="A306" s="7"/>
      <c r="B306" s="6"/>
      <c r="I306" s="690"/>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96"/>
      <c r="AA306" s="695"/>
      <c r="AB306" s="696"/>
      <c r="AC306" s="695"/>
      <c r="AD306" s="696"/>
      <c r="AE306" s="696"/>
      <c r="AF306" s="696"/>
      <c r="AI306" s="627"/>
      <c r="AJ306" s="627">
        <f t="shared" si="182"/>
        <v>0</v>
      </c>
    </row>
    <row r="307" spans="1:36" ht="13.8" thickBot="1" x14ac:dyDescent="0.3">
      <c r="A307" s="684" t="s">
        <v>444</v>
      </c>
      <c r="B307" s="685"/>
      <c r="C307" s="685"/>
      <c r="D307" s="686"/>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35347898.039999999</v>
      </c>
      <c r="AC310" s="213">
        <f>Z310-AA310-AB310</f>
        <v>822504310.3599999</v>
      </c>
      <c r="AD310" s="562">
        <f>(Z310-AC310)/Z310</f>
        <v>0.33252590709823771</v>
      </c>
      <c r="AE310" s="283">
        <f>IFERROR(+VLOOKUP(A310,'Base de Datos'!$A$1:$F$37,6,0),0)</f>
        <v>822504310.36000001</v>
      </c>
      <c r="AF310" s="550">
        <f>AA310/Z310</f>
        <v>0.30384057878681975</v>
      </c>
      <c r="AH310" s="623">
        <v>2599152231.9299998</v>
      </c>
      <c r="AI310" s="628">
        <f t="shared" si="181"/>
        <v>-1776647921.5699999</v>
      </c>
      <c r="AJ310" s="627">
        <f t="shared" si="182"/>
        <v>-1776647921.5699999</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1511344.98</v>
      </c>
      <c r="AC311" s="213">
        <f>Z311-AA311-AB311</f>
        <v>411372181.23999995</v>
      </c>
      <c r="AD311" s="562">
        <f>(Z311-AC311)/Z311</f>
        <v>3.1955573388015329E-2</v>
      </c>
      <c r="AE311" s="283">
        <f>IFERROR(+VLOOKUP(A311,'Base de Datos'!$A$1:$F$37,6,0),0)</f>
        <v>411372181.24000001</v>
      </c>
      <c r="AF311" s="550">
        <f>AA311/Z311</f>
        <v>2.8399063854077099E-2</v>
      </c>
      <c r="AH311" s="623">
        <v>498284.78</v>
      </c>
      <c r="AI311" s="628">
        <f t="shared" si="181"/>
        <v>410873896.45999998</v>
      </c>
      <c r="AJ311" s="627">
        <f t="shared" si="182"/>
        <v>410873896.45999998</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36859243.019999996</v>
      </c>
      <c r="AC312" s="207">
        <f t="shared" si="198"/>
        <v>1236142287.9399998</v>
      </c>
      <c r="AD312" s="191"/>
      <c r="AE312" s="65">
        <f t="shared" ref="AE312" si="199">SUM(AE308:AE311)</f>
        <v>1236142287.9400001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87" t="s">
        <v>0</v>
      </c>
      <c r="B314" s="687"/>
      <c r="C314" s="687"/>
      <c r="D314" s="687"/>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31 marzo-2023'!Z194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69" t="str">
        <f>+ResumenxSubP!A1</f>
        <v>MINISTERIO DE CIENCIA, TECNOLOGÍA Y TELECOMUNICACIONES</v>
      </c>
      <c r="B1" s="670"/>
      <c r="C1" s="670"/>
      <c r="D1" s="670"/>
      <c r="E1" s="670"/>
      <c r="F1" s="670"/>
      <c r="G1" s="670"/>
      <c r="H1" s="670"/>
      <c r="I1" s="670"/>
      <c r="J1" s="670"/>
      <c r="K1" s="670"/>
      <c r="L1" s="670"/>
      <c r="M1" s="671"/>
    </row>
    <row r="2" spans="1:17" x14ac:dyDescent="0.3">
      <c r="A2" s="672" t="s">
        <v>467</v>
      </c>
      <c r="B2" s="673"/>
      <c r="C2" s="673"/>
      <c r="D2" s="673"/>
      <c r="E2" s="673"/>
      <c r="F2" s="673"/>
      <c r="G2" s="673"/>
      <c r="H2" s="673"/>
      <c r="I2" s="673"/>
      <c r="J2" s="673"/>
      <c r="K2" s="673"/>
      <c r="L2" s="673"/>
      <c r="M2" s="674"/>
    </row>
    <row r="3" spans="1:17" x14ac:dyDescent="0.3">
      <c r="A3" s="672" t="s">
        <v>456</v>
      </c>
      <c r="B3" s="673"/>
      <c r="C3" s="673"/>
      <c r="D3" s="673"/>
      <c r="E3" s="673"/>
      <c r="F3" s="673"/>
      <c r="G3" s="673"/>
      <c r="H3" s="673"/>
      <c r="I3" s="673"/>
      <c r="J3" s="673"/>
      <c r="K3" s="673"/>
      <c r="L3" s="673"/>
      <c r="M3" s="674"/>
    </row>
    <row r="4" spans="1:17" ht="15" thickBot="1" x14ac:dyDescent="0.35">
      <c r="A4" s="771" t="str">
        <f>'PPTO AL 31 marzo-2023'!A5:AF5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706" t="s">
        <v>440</v>
      </c>
      <c r="B6" s="707"/>
      <c r="C6" s="769"/>
      <c r="D6" s="769"/>
      <c r="E6" s="769"/>
      <c r="F6" s="769"/>
      <c r="G6" s="769"/>
      <c r="H6" s="769"/>
      <c r="I6" s="769"/>
      <c r="J6" s="769"/>
      <c r="K6" s="769"/>
      <c r="L6" s="769"/>
      <c r="M6" s="770"/>
    </row>
    <row r="7" spans="1:17" x14ac:dyDescent="0.3">
      <c r="A7" s="709" t="s">
        <v>441</v>
      </c>
      <c r="B7" s="710"/>
      <c r="C7" s="713"/>
      <c r="D7" s="713"/>
      <c r="E7" s="713"/>
      <c r="F7" s="713"/>
      <c r="G7" s="713"/>
      <c r="H7" s="713"/>
      <c r="I7" s="713"/>
      <c r="J7" s="713"/>
      <c r="K7" s="713"/>
      <c r="L7" s="713"/>
      <c r="M7" s="714"/>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442125646.67000002</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194028352.92000002</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2705270101.0799999</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706" t="s">
        <v>440</v>
      </c>
      <c r="B16" s="707"/>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0.13231653132008833</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5.8067562534517773E-2</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0.80961590614539403</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topLeftCell="A19" workbookViewId="0">
      <selection activeCell="E18" sqref="E18"/>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194028352.91999999</v>
      </c>
      <c r="D31" s="650">
        <v>441896596.16000003</v>
      </c>
      <c r="E31" s="650">
        <v>2312521113.9499998</v>
      </c>
      <c r="F31" s="650">
        <v>2312521113.9499998</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36859243.020000003</v>
      </c>
      <c r="D35" s="650">
        <v>386480045.81</v>
      </c>
      <c r="E35" s="650">
        <v>1233876491.5999999</v>
      </c>
      <c r="F35" s="650">
        <v>1233876491.5999999</v>
      </c>
    </row>
    <row r="36" spans="1:6" outlineLevel="2" x14ac:dyDescent="0.3">
      <c r="A36" t="s">
        <v>463</v>
      </c>
      <c r="B36" s="650">
        <v>1232264022.0899999</v>
      </c>
      <c r="C36" s="650">
        <v>35347898.039999999</v>
      </c>
      <c r="D36" s="650">
        <v>374411813.69</v>
      </c>
      <c r="E36" s="650">
        <v>822504310.36000001</v>
      </c>
      <c r="F36" s="650">
        <v>822504310.36000001</v>
      </c>
    </row>
    <row r="37" spans="1:6" outlineLevel="2" x14ac:dyDescent="0.3">
      <c r="A37" t="s">
        <v>464</v>
      </c>
      <c r="B37" s="650">
        <v>424951758.33999997</v>
      </c>
      <c r="C37" s="650">
        <v>1511344.98</v>
      </c>
      <c r="D37" s="650">
        <v>12068232.119999999</v>
      </c>
      <c r="E37" s="650">
        <v>411372181.24000001</v>
      </c>
      <c r="F37" s="650">
        <v>411372181.24000001</v>
      </c>
    </row>
    <row r="38" spans="1:6" x14ac:dyDescent="0.3">
      <c r="A38" t="s">
        <v>503</v>
      </c>
      <c r="B38" s="650">
        <v>1288964486.26</v>
      </c>
      <c r="C38" s="650">
        <v>157169109.90000001</v>
      </c>
      <c r="D38" s="650">
        <v>55416550.350000001</v>
      </c>
      <c r="E38" s="650">
        <v>1076378826.01</v>
      </c>
      <c r="F38" s="650">
        <v>1076378826.01</v>
      </c>
    </row>
    <row r="39" spans="1:6" x14ac:dyDescent="0.3">
      <c r="A39" t="s">
        <v>504</v>
      </c>
      <c r="B39" s="650">
        <v>1288964486.26</v>
      </c>
      <c r="C39" s="650">
        <v>157169109.90000001</v>
      </c>
      <c r="D39" s="650">
        <v>55416550.350000001</v>
      </c>
      <c r="E39" s="650">
        <v>1076378826.01</v>
      </c>
      <c r="F39" s="650">
        <v>1076378826.01</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activeCell="AB26" sqref="AB26"/>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06" t="str">
        <f>'PPTO AL 31 marzo-2023'!A2:AE2</f>
        <v>EJERCICIO ECONÓMICO 2023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row>
    <row r="2" spans="1:27" ht="12" x14ac:dyDescent="0.25">
      <c r="A2" s="709" t="str">
        <f>'PPTO AL 31 marzo-2023'!A3:AE3</f>
        <v>-En colones-</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1"/>
    </row>
    <row r="3" spans="1:27" ht="12" x14ac:dyDescent="0.25">
      <c r="A3" s="709" t="str">
        <f>'PPTO AL 31 marzo-2023'!A4:AE4</f>
        <v>Código y Nombre del Título: 218 - Ministerio de Ciencia, Tecnología y Telecomunicaciones</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1"/>
    </row>
    <row r="4" spans="1:27" ht="12" x14ac:dyDescent="0.25">
      <c r="A4" s="712" t="str">
        <f>'PPTO AL 31 marzo-2023'!A5:AE5</f>
        <v>PROGRAMA 894 INNOVACION Y CAPITAL HUMANO PARA LA COMPETITIVIDAD</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4"/>
    </row>
    <row r="5" spans="1:27" ht="15.75" customHeight="1" thickBot="1" x14ac:dyDescent="0.3">
      <c r="A5" s="715" t="s">
        <v>518</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7"/>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699" t="s">
        <v>4</v>
      </c>
      <c r="B7" s="700"/>
      <c r="C7" s="564">
        <v>6400000000</v>
      </c>
      <c r="D7" s="564"/>
      <c r="E7" s="701" t="s">
        <v>5</v>
      </c>
      <c r="F7" s="701"/>
      <c r="G7" s="702" t="s">
        <v>310</v>
      </c>
      <c r="H7" s="702" t="s">
        <v>300</v>
      </c>
      <c r="I7" s="702"/>
      <c r="J7" s="702" t="s">
        <v>304</v>
      </c>
      <c r="K7" s="702"/>
      <c r="L7" s="702" t="s">
        <v>305</v>
      </c>
      <c r="M7" s="702"/>
      <c r="N7" s="702" t="s">
        <v>306</v>
      </c>
      <c r="O7" s="702"/>
      <c r="P7" s="702" t="s">
        <v>307</v>
      </c>
      <c r="Q7" s="702"/>
      <c r="R7" s="565" t="s">
        <v>309</v>
      </c>
      <c r="S7" s="565" t="s">
        <v>308</v>
      </c>
      <c r="T7" s="702" t="s">
        <v>303</v>
      </c>
      <c r="U7" s="702"/>
      <c r="V7" s="704" t="s">
        <v>419</v>
      </c>
      <c r="W7" s="704" t="s">
        <v>429</v>
      </c>
      <c r="X7" s="704" t="s">
        <v>312</v>
      </c>
      <c r="Y7" s="704" t="s">
        <v>313</v>
      </c>
      <c r="Z7" s="704" t="s">
        <v>431</v>
      </c>
      <c r="AA7" s="704" t="s">
        <v>430</v>
      </c>
    </row>
    <row r="8" spans="1:27" ht="12.6" thickBot="1" x14ac:dyDescent="0.3">
      <c r="A8" s="566" t="s">
        <v>6</v>
      </c>
      <c r="B8" s="567" t="s">
        <v>7</v>
      </c>
      <c r="C8" s="568" t="s">
        <v>8</v>
      </c>
      <c r="D8" s="568" t="s">
        <v>3</v>
      </c>
      <c r="E8" s="569" t="s">
        <v>9</v>
      </c>
      <c r="F8" s="484" t="s">
        <v>10</v>
      </c>
      <c r="G8" s="703"/>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05"/>
      <c r="W8" s="705"/>
      <c r="X8" s="705"/>
      <c r="Y8" s="705"/>
      <c r="Z8" s="705"/>
      <c r="AA8" s="705"/>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31 marzo-2023'!C13</f>
        <v>273686736.12</v>
      </c>
      <c r="D10" s="576">
        <f>'PPTO AL 31 marzo-2023'!D13</f>
        <v>0</v>
      </c>
      <c r="E10" s="576">
        <f>'PPTO AL 31 marzo-2023'!E13</f>
        <v>0</v>
      </c>
      <c r="F10" s="576">
        <f>'PPTO AL 31 marzo-2023'!H13</f>
        <v>0</v>
      </c>
      <c r="G10" s="576">
        <f>'PPTO AL 31 marzo-2023'!I13</f>
        <v>273686736.12</v>
      </c>
      <c r="H10" s="576">
        <f>'PPTO AL 31 marzo-2023'!J13</f>
        <v>0</v>
      </c>
      <c r="I10" s="576">
        <f>'PPTO AL 31 marzo-2023'!K13</f>
        <v>0</v>
      </c>
      <c r="J10" s="576">
        <f>'PPTO AL 31 marzo-2023'!L13</f>
        <v>0</v>
      </c>
      <c r="K10" s="576">
        <f>'PPTO AL 31 marzo-2023'!M13</f>
        <v>0</v>
      </c>
      <c r="L10" s="576">
        <f>'PPTO AL 31 marzo-2023'!N13</f>
        <v>0</v>
      </c>
      <c r="M10" s="576">
        <f>'PPTO AL 31 marzo-2023'!O13</f>
        <v>0</v>
      </c>
      <c r="N10" s="576">
        <f>'PPTO AL 31 marzo-2023'!P13</f>
        <v>0</v>
      </c>
      <c r="O10" s="576">
        <f>'PPTO AL 31 marzo-2023'!Q13</f>
        <v>0</v>
      </c>
      <c r="P10" s="576">
        <f>'PPTO AL 31 marzo-2023'!R13</f>
        <v>0</v>
      </c>
      <c r="Q10" s="576">
        <f>'PPTO AL 31 marzo-2023'!S13</f>
        <v>0</v>
      </c>
      <c r="R10" s="576">
        <f>'PPTO AL 31 marzo-2023'!V13</f>
        <v>0</v>
      </c>
      <c r="S10" s="576">
        <f>'PPTO AL 31 marzo-2023'!W13</f>
        <v>0</v>
      </c>
      <c r="T10" s="576">
        <f>'PPTO AL 31 marzo-2023'!X13</f>
        <v>0</v>
      </c>
      <c r="U10" s="576">
        <f>'PPTO AL 31 marzo-2023'!Y13</f>
        <v>0</v>
      </c>
      <c r="V10" s="576">
        <f>'PPTO AL 31 marzo-2023'!Z13</f>
        <v>273686736.12</v>
      </c>
      <c r="W10" s="576">
        <f>'PPTO AL 31 marzo-2023'!AA13</f>
        <v>229050.51</v>
      </c>
      <c r="X10" s="576">
        <f>'PPTO AL 31 marzo-2023'!AB13</f>
        <v>0</v>
      </c>
      <c r="Y10" s="576">
        <f>'PPTO AL 31 marzo-2023'!AC13</f>
        <v>273457685.60999995</v>
      </c>
      <c r="Z10" s="577">
        <f t="shared" ref="Z10:Z16" si="0">(V10-Y10)/V10</f>
        <v>8.3690760190739081E-4</v>
      </c>
      <c r="AA10" s="612">
        <f>W10/V10</f>
        <v>8.369076019072079E-4</v>
      </c>
    </row>
    <row r="11" spans="1:27" s="30" customFormat="1" ht="12" x14ac:dyDescent="0.25">
      <c r="A11" s="575">
        <v>1</v>
      </c>
      <c r="B11" s="51" t="s">
        <v>46</v>
      </c>
      <c r="C11" s="576">
        <f>'PPTO AL 31 marzo-2023'!C47</f>
        <v>90538501.950000003</v>
      </c>
      <c r="D11" s="576">
        <f>'PPTO AL 31 marzo-2023'!D47</f>
        <v>0</v>
      </c>
      <c r="E11" s="576">
        <f>'PPTO AL 31 marzo-2023'!E47</f>
        <v>0</v>
      </c>
      <c r="F11" s="576">
        <f>'PPTO AL 31 marzo-2023'!H47</f>
        <v>0</v>
      </c>
      <c r="G11" s="576">
        <f>'PPTO AL 31 marzo-2023'!I47</f>
        <v>90538501.950000003</v>
      </c>
      <c r="H11" s="576">
        <f>'PPTO AL 31 marzo-2023'!J47</f>
        <v>0</v>
      </c>
      <c r="I11" s="576">
        <f>'PPTO AL 31 marzo-2023'!K47</f>
        <v>0</v>
      </c>
      <c r="J11" s="576">
        <f>'PPTO AL 31 marzo-2023'!L47</f>
        <v>0</v>
      </c>
      <c r="K11" s="576">
        <f>'PPTO AL 31 marzo-2023'!M47</f>
        <v>0</v>
      </c>
      <c r="L11" s="576">
        <f>'PPTO AL 31 marzo-2023'!N47</f>
        <v>0</v>
      </c>
      <c r="M11" s="576">
        <f>'PPTO AL 31 marzo-2023'!O47</f>
        <v>0</v>
      </c>
      <c r="N11" s="576">
        <f>'PPTO AL 31 marzo-2023'!P47</f>
        <v>0</v>
      </c>
      <c r="O11" s="576">
        <f>'PPTO AL 31 marzo-2023'!Q47</f>
        <v>0</v>
      </c>
      <c r="P11" s="576">
        <f>'PPTO AL 31 marzo-2023'!R47</f>
        <v>0</v>
      </c>
      <c r="Q11" s="576">
        <f>'PPTO AL 31 marzo-2023'!S47</f>
        <v>0</v>
      </c>
      <c r="R11" s="576">
        <f>'PPTO AL 31 marzo-2023'!V47</f>
        <v>0</v>
      </c>
      <c r="S11" s="576">
        <f>'PPTO AL 31 marzo-2023'!W47</f>
        <v>0</v>
      </c>
      <c r="T11" s="576">
        <f>'PPTO AL 31 marzo-2023'!X47</f>
        <v>0</v>
      </c>
      <c r="U11" s="576">
        <f>'PPTO AL 31 marzo-2023'!Y47</f>
        <v>0</v>
      </c>
      <c r="V11" s="576">
        <f>'PPTO AL 31 marzo-2023'!Z47</f>
        <v>90538501.950000003</v>
      </c>
      <c r="W11" s="576">
        <f>'PPTO AL 31 marzo-2023'!AA47</f>
        <v>0</v>
      </c>
      <c r="X11" s="576">
        <f>'PPTO AL 31 marzo-2023'!AB47</f>
        <v>0</v>
      </c>
      <c r="Y11" s="576">
        <f>'PPTO AL 31 marzo-2023'!AC47</f>
        <v>90538501.950000003</v>
      </c>
      <c r="Z11" s="577">
        <f t="shared" si="0"/>
        <v>0</v>
      </c>
      <c r="AA11" s="612">
        <f t="shared" ref="AA11:AA17" si="1">W11/V11</f>
        <v>0</v>
      </c>
    </row>
    <row r="12" spans="1:27" s="44" customFormat="1" ht="13.2" hidden="1" x14ac:dyDescent="0.25">
      <c r="A12" s="575">
        <v>2</v>
      </c>
      <c r="B12" s="51" t="s">
        <v>109</v>
      </c>
      <c r="C12" s="576">
        <f>'PPTO AL 31 marzo-2023'!C111</f>
        <v>0</v>
      </c>
      <c r="D12" s="576">
        <f>'PPTO AL 31 marzo-2023'!D111</f>
        <v>0</v>
      </c>
      <c r="E12" s="576">
        <f>'PPTO AL 31 marzo-2023'!E111</f>
        <v>0</v>
      </c>
      <c r="F12" s="576">
        <f>'PPTO AL 31 marzo-2023'!H111</f>
        <v>0</v>
      </c>
      <c r="G12" s="576">
        <f>'PPTO AL 31 marzo-2023'!I111</f>
        <v>0</v>
      </c>
      <c r="H12" s="576">
        <f>'PPTO AL 31 marzo-2023'!J111</f>
        <v>0</v>
      </c>
      <c r="I12" s="576">
        <f>'PPTO AL 31 marzo-2023'!K111</f>
        <v>0</v>
      </c>
      <c r="J12" s="576">
        <f>'PPTO AL 31 marzo-2023'!L111</f>
        <v>0</v>
      </c>
      <c r="K12" s="576">
        <f>'PPTO AL 31 marzo-2023'!M111</f>
        <v>0</v>
      </c>
      <c r="L12" s="576">
        <f>'PPTO AL 31 marzo-2023'!N111</f>
        <v>0</v>
      </c>
      <c r="M12" s="576">
        <f>'PPTO AL 31 marzo-2023'!O111</f>
        <v>0</v>
      </c>
      <c r="N12" s="576">
        <f>'PPTO AL 31 marzo-2023'!P111</f>
        <v>0</v>
      </c>
      <c r="O12" s="576">
        <f>'PPTO AL 31 marzo-2023'!Q111</f>
        <v>0</v>
      </c>
      <c r="P12" s="576">
        <f>'PPTO AL 31 marzo-2023'!R111</f>
        <v>0</v>
      </c>
      <c r="Q12" s="576">
        <f>'PPTO AL 31 marzo-2023'!S111</f>
        <v>0</v>
      </c>
      <c r="R12" s="576">
        <f>'PPTO AL 31 marzo-2023'!V111</f>
        <v>0</v>
      </c>
      <c r="S12" s="576">
        <f>'PPTO AL 31 marzo-2023'!W111</f>
        <v>0</v>
      </c>
      <c r="T12" s="576">
        <f>'PPTO AL 31 marzo-2023'!X111</f>
        <v>0</v>
      </c>
      <c r="U12" s="576">
        <f>'PPTO AL 31 marzo-2023'!Y111</f>
        <v>0</v>
      </c>
      <c r="V12" s="576">
        <f>'PPTO AL 31 marzo-2023'!Z111</f>
        <v>0</v>
      </c>
      <c r="W12" s="576">
        <f>'PPTO AL 31 marzo-2023'!AA111</f>
        <v>0</v>
      </c>
      <c r="X12" s="576">
        <f>'PPTO AL 31 marzo-2023'!AB111</f>
        <v>0</v>
      </c>
      <c r="Y12" s="576">
        <f>'PPTO AL 31 marzo-2023'!AC111</f>
        <v>0</v>
      </c>
      <c r="Z12" s="577" t="e">
        <f t="shared" si="0"/>
        <v>#DIV/0!</v>
      </c>
      <c r="AA12" s="612">
        <v>0</v>
      </c>
    </row>
    <row r="13" spans="1:27" s="29" customFormat="1" ht="12" hidden="1" x14ac:dyDescent="0.25">
      <c r="A13" s="575">
        <v>3</v>
      </c>
      <c r="B13" s="51" t="s">
        <v>146</v>
      </c>
      <c r="C13" s="576">
        <f>'PPTO AL 31 marzo-2023'!C148</f>
        <v>0</v>
      </c>
      <c r="D13" s="576">
        <f>'PPTO AL 31 marzo-2023'!D148</f>
        <v>0</v>
      </c>
      <c r="E13" s="576">
        <f>'PPTO AL 31 marzo-2023'!E148</f>
        <v>0</v>
      </c>
      <c r="F13" s="576">
        <f>'PPTO AL 31 marzo-2023'!H148</f>
        <v>0</v>
      </c>
      <c r="G13" s="576">
        <f>'PPTO AL 31 marzo-2023'!I148</f>
        <v>0</v>
      </c>
      <c r="H13" s="576">
        <f>'PPTO AL 31 marzo-2023'!J148</f>
        <v>0</v>
      </c>
      <c r="I13" s="576">
        <f>'PPTO AL 31 marzo-2023'!K148</f>
        <v>0</v>
      </c>
      <c r="J13" s="576">
        <f>'PPTO AL 31 marzo-2023'!L148</f>
        <v>0</v>
      </c>
      <c r="K13" s="576">
        <f>'PPTO AL 31 marzo-2023'!M148</f>
        <v>0</v>
      </c>
      <c r="L13" s="576">
        <f>'PPTO AL 31 marzo-2023'!N148</f>
        <v>0</v>
      </c>
      <c r="M13" s="576">
        <f>'PPTO AL 31 marzo-2023'!O148</f>
        <v>0</v>
      </c>
      <c r="N13" s="576">
        <f>'PPTO AL 31 marzo-2023'!P148</f>
        <v>0</v>
      </c>
      <c r="O13" s="576">
        <f>'PPTO AL 31 marzo-2023'!Q148</f>
        <v>0</v>
      </c>
      <c r="P13" s="576">
        <f>'PPTO AL 31 marzo-2023'!R148</f>
        <v>0</v>
      </c>
      <c r="Q13" s="576">
        <f>'PPTO AL 31 marzo-2023'!S148</f>
        <v>0</v>
      </c>
      <c r="R13" s="576">
        <f>'PPTO AL 31 marzo-2023'!V148</f>
        <v>0</v>
      </c>
      <c r="S13" s="576">
        <f>'PPTO AL 31 marzo-2023'!W148</f>
        <v>0</v>
      </c>
      <c r="T13" s="576">
        <f>'PPTO AL 31 marzo-2023'!X148</f>
        <v>0</v>
      </c>
      <c r="U13" s="576">
        <f>'PPTO AL 31 marzo-2023'!Y148</f>
        <v>0</v>
      </c>
      <c r="V13" s="576">
        <f>'PPTO AL 31 marzo-2023'!Z148</f>
        <v>0</v>
      </c>
      <c r="W13" s="576">
        <f>'PPTO AL 31 marzo-2023'!AA148</f>
        <v>0</v>
      </c>
      <c r="X13" s="576">
        <f>'PPTO AL 31 marzo-2023'!AB148</f>
        <v>0</v>
      </c>
      <c r="Y13" s="576">
        <f>'PPTO AL 31 marzo-2023'!AC148</f>
        <v>0</v>
      </c>
      <c r="Z13" s="577" t="e">
        <f t="shared" si="0"/>
        <v>#DIV/0!</v>
      </c>
      <c r="AA13" s="612" t="e">
        <f t="shared" si="1"/>
        <v>#DIV/0!</v>
      </c>
    </row>
    <row r="14" spans="1:27" ht="12" hidden="1" x14ac:dyDescent="0.25">
      <c r="A14" s="575">
        <v>4</v>
      </c>
      <c r="B14" s="51" t="s">
        <v>170</v>
      </c>
      <c r="C14" s="576">
        <f>'PPTO AL 31 marzo-2023'!C172</f>
        <v>0</v>
      </c>
      <c r="D14" s="576">
        <f>'PPTO AL 31 marzo-2023'!D172</f>
        <v>0</v>
      </c>
      <c r="E14" s="576">
        <f>'PPTO AL 31 marzo-2023'!E172</f>
        <v>0</v>
      </c>
      <c r="F14" s="576">
        <f>'PPTO AL 31 marzo-2023'!H172</f>
        <v>0</v>
      </c>
      <c r="G14" s="576">
        <f>'PPTO AL 31 marzo-2023'!I172</f>
        <v>0</v>
      </c>
      <c r="H14" s="576">
        <f>'PPTO AL 31 marzo-2023'!J172</f>
        <v>0</v>
      </c>
      <c r="I14" s="576">
        <f>'PPTO AL 31 marzo-2023'!K172</f>
        <v>0</v>
      </c>
      <c r="J14" s="576">
        <f>'PPTO AL 31 marzo-2023'!L172</f>
        <v>0</v>
      </c>
      <c r="K14" s="576">
        <f>'PPTO AL 31 marzo-2023'!M172</f>
        <v>0</v>
      </c>
      <c r="L14" s="576">
        <f>'PPTO AL 31 marzo-2023'!N172</f>
        <v>0</v>
      </c>
      <c r="M14" s="576">
        <f>'PPTO AL 31 marzo-2023'!O172</f>
        <v>0</v>
      </c>
      <c r="N14" s="576">
        <f>'PPTO AL 31 marzo-2023'!P172</f>
        <v>0</v>
      </c>
      <c r="O14" s="576">
        <f>'PPTO AL 31 marzo-2023'!Q172</f>
        <v>0</v>
      </c>
      <c r="P14" s="576">
        <f>'PPTO AL 31 marzo-2023'!R172</f>
        <v>0</v>
      </c>
      <c r="Q14" s="576">
        <f>'PPTO AL 31 marzo-2023'!S172</f>
        <v>0</v>
      </c>
      <c r="R14" s="576">
        <f>'PPTO AL 31 marzo-2023'!V172</f>
        <v>0</v>
      </c>
      <c r="S14" s="576">
        <f>'PPTO AL 31 marzo-2023'!W172</f>
        <v>0</v>
      </c>
      <c r="T14" s="576">
        <f>'PPTO AL 31 marzo-2023'!X172</f>
        <v>0</v>
      </c>
      <c r="U14" s="576">
        <f>'PPTO AL 31 marzo-2023'!Y172</f>
        <v>0</v>
      </c>
      <c r="V14" s="576">
        <f>'PPTO AL 31 marzo-2023'!Z172</f>
        <v>0</v>
      </c>
      <c r="W14" s="576">
        <f>'PPTO AL 31 marzo-2023'!AA172</f>
        <v>0</v>
      </c>
      <c r="X14" s="576">
        <f>'PPTO AL 31 marzo-2023'!AB172</f>
        <v>0</v>
      </c>
      <c r="Y14" s="576">
        <f>'PPTO AL 31 marzo-2023'!AC172</f>
        <v>0</v>
      </c>
      <c r="Z14" s="577" t="e">
        <f t="shared" si="0"/>
        <v>#DIV/0!</v>
      </c>
      <c r="AA14" s="612" t="e">
        <f t="shared" si="1"/>
        <v>#DIV/0!</v>
      </c>
    </row>
    <row r="15" spans="1:27" s="30" customFormat="1" ht="12" hidden="1" x14ac:dyDescent="0.25">
      <c r="A15" s="575">
        <v>5</v>
      </c>
      <c r="B15" s="51" t="s">
        <v>192</v>
      </c>
      <c r="C15" s="576">
        <f>'PPTO AL 31 marzo-2023'!C194</f>
        <v>0</v>
      </c>
      <c r="D15" s="576">
        <f>'PPTO AL 31 marzo-2023'!D194</f>
        <v>0</v>
      </c>
      <c r="E15" s="576">
        <f>'PPTO AL 31 marzo-2023'!E194</f>
        <v>0</v>
      </c>
      <c r="F15" s="576">
        <f>'PPTO AL 31 marzo-2023'!H194</f>
        <v>0</v>
      </c>
      <c r="G15" s="576">
        <f>'PPTO AL 31 marzo-2023'!I194</f>
        <v>0</v>
      </c>
      <c r="H15" s="576">
        <f>'PPTO AL 31 marzo-2023'!J194</f>
        <v>0</v>
      </c>
      <c r="I15" s="576">
        <f>'PPTO AL 31 marzo-2023'!K194</f>
        <v>0</v>
      </c>
      <c r="J15" s="576">
        <f>'PPTO AL 31 marzo-2023'!L194</f>
        <v>0</v>
      </c>
      <c r="K15" s="576">
        <f>'PPTO AL 31 marzo-2023'!M194</f>
        <v>0</v>
      </c>
      <c r="L15" s="576">
        <f>'PPTO AL 31 marzo-2023'!N194</f>
        <v>0</v>
      </c>
      <c r="M15" s="576">
        <f>'PPTO AL 31 marzo-2023'!O194</f>
        <v>0</v>
      </c>
      <c r="N15" s="576">
        <f>'PPTO AL 31 marzo-2023'!P194</f>
        <v>0</v>
      </c>
      <c r="O15" s="576">
        <f>'PPTO AL 31 marzo-2023'!Q194</f>
        <v>0</v>
      </c>
      <c r="P15" s="576">
        <f>'PPTO AL 31 marzo-2023'!R194</f>
        <v>0</v>
      </c>
      <c r="Q15" s="576">
        <f>'PPTO AL 31 marzo-2023'!S194</f>
        <v>0</v>
      </c>
      <c r="R15" s="576">
        <f>'PPTO AL 31 marzo-2023'!V194</f>
        <v>0</v>
      </c>
      <c r="S15" s="576">
        <f>'PPTO AL 31 marzo-2023'!W194</f>
        <v>0</v>
      </c>
      <c r="T15" s="576">
        <f>'PPTO AL 31 marzo-2023'!X194</f>
        <v>0</v>
      </c>
      <c r="U15" s="576">
        <f>'PPTO AL 31 marzo-2023'!Y194</f>
        <v>0</v>
      </c>
      <c r="V15" s="576">
        <f>'PPTO AL 31 marzo-2023'!Z194</f>
        <v>0</v>
      </c>
      <c r="W15" s="576">
        <f>'PPTO AL 31 marzo-2023'!AA194</f>
        <v>0</v>
      </c>
      <c r="X15" s="576">
        <f>'PPTO AL 31 marzo-2023'!AB194</f>
        <v>0</v>
      </c>
      <c r="Y15" s="576">
        <f>'PPTO AL 31 marzo-2023'!AC194</f>
        <v>0</v>
      </c>
      <c r="Z15" s="577" t="e">
        <f t="shared" si="0"/>
        <v>#DIV/0!</v>
      </c>
      <c r="AA15" s="612">
        <v>0</v>
      </c>
    </row>
    <row r="16" spans="1:27" s="29" customFormat="1" ht="12" x14ac:dyDescent="0.25">
      <c r="A16" s="575">
        <v>6</v>
      </c>
      <c r="B16" s="51" t="s">
        <v>220</v>
      </c>
      <c r="C16" s="576">
        <f>'PPTO AL 31 marzo-2023'!C223</f>
        <v>28752799.57</v>
      </c>
      <c r="D16" s="576">
        <f>'PPTO AL 31 marzo-2023'!D223</f>
        <v>0</v>
      </c>
      <c r="E16" s="576">
        <f>'PPTO AL 31 marzo-2023'!E223</f>
        <v>0</v>
      </c>
      <c r="F16" s="576">
        <f>'PPTO AL 31 marzo-2023'!H223</f>
        <v>0</v>
      </c>
      <c r="G16" s="576">
        <f>'PPTO AL 31 marzo-2023'!I223</f>
        <v>28752799.57</v>
      </c>
      <c r="H16" s="576">
        <f>'PPTO AL 31 marzo-2023'!J223</f>
        <v>0</v>
      </c>
      <c r="I16" s="576">
        <f>'PPTO AL 31 marzo-2023'!K223</f>
        <v>0</v>
      </c>
      <c r="J16" s="576">
        <f>'PPTO AL 31 marzo-2023'!L223</f>
        <v>0</v>
      </c>
      <c r="K16" s="576">
        <f>'PPTO AL 31 marzo-2023'!M223</f>
        <v>0</v>
      </c>
      <c r="L16" s="576">
        <f>'PPTO AL 31 marzo-2023'!N223</f>
        <v>0</v>
      </c>
      <c r="M16" s="576">
        <f>'PPTO AL 31 marzo-2023'!O223</f>
        <v>0</v>
      </c>
      <c r="N16" s="576">
        <f>'PPTO AL 31 marzo-2023'!P223</f>
        <v>0</v>
      </c>
      <c r="O16" s="576">
        <f>'PPTO AL 31 marzo-2023'!Q223</f>
        <v>0</v>
      </c>
      <c r="P16" s="576">
        <f>'PPTO AL 31 marzo-2023'!R223</f>
        <v>0</v>
      </c>
      <c r="Q16" s="576">
        <f>'PPTO AL 31 marzo-2023'!S223</f>
        <v>0</v>
      </c>
      <c r="R16" s="576">
        <f>'PPTO AL 31 marzo-2023'!V223</f>
        <v>0</v>
      </c>
      <c r="S16" s="576">
        <f>'PPTO AL 31 marzo-2023'!W223</f>
        <v>0</v>
      </c>
      <c r="T16" s="576">
        <f>'PPTO AL 31 marzo-2023'!X223</f>
        <v>0</v>
      </c>
      <c r="U16" s="576">
        <f>'PPTO AL 31 marzo-2023'!Y223</f>
        <v>0</v>
      </c>
      <c r="V16" s="576">
        <f>'PPTO AL 31 marzo-2023'!Z223</f>
        <v>28752799.57</v>
      </c>
      <c r="W16" s="576">
        <f>'PPTO AL 31 marzo-2023'!AA223</f>
        <v>0</v>
      </c>
      <c r="X16" s="576">
        <f>'PPTO AL 31 marzo-2023'!AB223</f>
        <v>0</v>
      </c>
      <c r="Y16" s="576">
        <f>'PPTO AL 31 marzo-2023'!AC223</f>
        <v>28752799.57</v>
      </c>
      <c r="Z16" s="577">
        <f t="shared" si="0"/>
        <v>0</v>
      </c>
      <c r="AA16" s="612">
        <f t="shared" si="1"/>
        <v>0</v>
      </c>
    </row>
    <row r="17" spans="1:32" s="29" customFormat="1" ht="15" customHeight="1" x14ac:dyDescent="0.25">
      <c r="A17" s="575">
        <v>7</v>
      </c>
      <c r="B17" s="51" t="s">
        <v>459</v>
      </c>
      <c r="C17" s="576">
        <f>'PPTO AL 31 marzo-2023'!C224</f>
        <v>0</v>
      </c>
      <c r="D17" s="576">
        <f>'PPTO AL 31 marzo-2023'!D224</f>
        <v>0</v>
      </c>
      <c r="E17" s="576">
        <f>'PPTO AL 31 marzo-2023'!E224</f>
        <v>0</v>
      </c>
      <c r="F17" s="576">
        <f>'PPTO AL 31 marzo-2023'!H224</f>
        <v>0</v>
      </c>
      <c r="G17" s="576">
        <f>'PPTO AL 31 marzo-2023'!I224</f>
        <v>0</v>
      </c>
      <c r="H17" s="576">
        <f>'PPTO AL 31 marzo-2023'!J224</f>
        <v>0</v>
      </c>
      <c r="I17" s="576">
        <f>'PPTO AL 31 marzo-2023'!K224</f>
        <v>0</v>
      </c>
      <c r="J17" s="576">
        <f>'PPTO AL 31 marzo-2023'!L224</f>
        <v>0</v>
      </c>
      <c r="K17" s="576">
        <f>'PPTO AL 31 marzo-2023'!M224</f>
        <v>0</v>
      </c>
      <c r="L17" s="576">
        <f>'PPTO AL 31 marzo-2023'!N224</f>
        <v>0</v>
      </c>
      <c r="M17" s="576">
        <f>'PPTO AL 31 marzo-2023'!O224</f>
        <v>0</v>
      </c>
      <c r="N17" s="576">
        <f>'PPTO AL 31 marzo-2023'!P224</f>
        <v>0</v>
      </c>
      <c r="O17" s="576">
        <f>'PPTO AL 31 marzo-2023'!Q224</f>
        <v>0</v>
      </c>
      <c r="P17" s="576">
        <f>'PPTO AL 31 marzo-2023'!R224</f>
        <v>0</v>
      </c>
      <c r="Q17" s="576">
        <f>'PPTO AL 31 marzo-2023'!S224</f>
        <v>0</v>
      </c>
      <c r="R17" s="576">
        <f>'PPTO AL 31 marzo-2023'!V224</f>
        <v>0</v>
      </c>
      <c r="S17" s="576">
        <f>'PPTO AL 31 marzo-2023'!W224</f>
        <v>0</v>
      </c>
      <c r="T17" s="576">
        <f>'PPTO AL 31 marzo-2023'!X224</f>
        <v>0</v>
      </c>
      <c r="U17" s="576">
        <f>'PPTO AL 31 marzo-2023'!Y224</f>
        <v>0</v>
      </c>
      <c r="V17" s="578">
        <f>'PPTO AL 31 marzo-2023'!Z261</f>
        <v>2948446063.0299997</v>
      </c>
      <c r="W17" s="578">
        <f>'PPTO AL 31 marzo-2023'!AA261</f>
        <v>441896596.16000003</v>
      </c>
      <c r="X17" s="578">
        <f>'PPTO AL 31 marzo-2023'!AB261</f>
        <v>194028352.92000002</v>
      </c>
      <c r="Y17" s="578">
        <f>'PPTO AL 31 marzo-2023'!AC261</f>
        <v>2312521113.9499998</v>
      </c>
      <c r="Z17" s="577">
        <f>(V17-Y17)/V17</f>
        <v>0.21568139131108452</v>
      </c>
      <c r="AA17" s="612">
        <f t="shared" si="1"/>
        <v>0.14987440391087928</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31 marzo-2023'!Z11</f>
        <v>3341424100.6699996</v>
      </c>
      <c r="W18" s="583">
        <f>'PPTO AL 31 marzo-2023'!AA11</f>
        <v>442125646.67000002</v>
      </c>
      <c r="X18" s="583">
        <f>'PPTO AL 31 marzo-2023'!AB11</f>
        <v>194028352.92000002</v>
      </c>
      <c r="Y18" s="583">
        <f>'PPTO AL 31 marzo-2023'!AC11</f>
        <v>2705270101.0799999</v>
      </c>
      <c r="Z18" s="584">
        <f>(V18-Y18)/V18</f>
        <v>0.190384093854606</v>
      </c>
      <c r="AA18" s="613">
        <f>W18/V18</f>
        <v>0.13231653132008833</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5" type="noConversion"/>
  <conditionalFormatting sqref="C9 F6">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61" activePane="bottomLeft" state="frozen"/>
      <selection activeCell="A3" sqref="A3"/>
      <selection pane="bottomLeft" activeCell="A5" sqref="A5:H5"/>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31 marzo-2023'!A1:AE1</f>
        <v>MINISTERIO DE CIENCIA, TECNOLOGÍA Y TELECOMUNICACIONES</v>
      </c>
      <c r="B1" s="722"/>
      <c r="C1" s="722"/>
      <c r="D1" s="722"/>
      <c r="E1" s="722"/>
      <c r="F1" s="722"/>
      <c r="G1" s="722"/>
      <c r="H1" s="723"/>
    </row>
    <row r="2" spans="1:11" x14ac:dyDescent="0.3">
      <c r="A2" s="724" t="str">
        <f>+'PPTO AL 31 marzo-2023'!A2:AE2</f>
        <v>EJERCICIO ECONÓMICO 2023</v>
      </c>
      <c r="B2" s="725"/>
      <c r="C2" s="725"/>
      <c r="D2" s="725"/>
      <c r="E2" s="725"/>
      <c r="F2" s="725"/>
      <c r="G2" s="725"/>
      <c r="H2" s="726"/>
    </row>
    <row r="3" spans="1:11" x14ac:dyDescent="0.3">
      <c r="A3" s="729" t="str">
        <f>+'PPTO AL 31 marzo-2023'!A5:AE5</f>
        <v>PROGRAMA 894 INNOVACION Y CAPITAL HUMANO PARA LA COMPETITIVIDAD</v>
      </c>
      <c r="B3" s="701"/>
      <c r="C3" s="701"/>
      <c r="D3" s="701"/>
      <c r="E3" s="701"/>
      <c r="F3" s="701"/>
      <c r="G3" s="701"/>
      <c r="H3" s="730"/>
    </row>
    <row r="4" spans="1:11" x14ac:dyDescent="0.3">
      <c r="A4" s="731" t="str">
        <f>+'PPTO AL 31 marzo-2023'!A3:AE3</f>
        <v>-En colones-</v>
      </c>
      <c r="B4" s="732"/>
      <c r="C4" s="732"/>
      <c r="D4" s="732"/>
      <c r="E4" s="732"/>
      <c r="F4" s="732"/>
      <c r="G4" s="732"/>
      <c r="H4" s="733"/>
    </row>
    <row r="5" spans="1:11" ht="15" thickBot="1" x14ac:dyDescent="0.35">
      <c r="A5" s="715" t="str">
        <f>'PPTO AL 31 marzo-2023'!A6:AF6</f>
        <v>AL 31 DE MARZO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78" t="s">
        <v>311</v>
      </c>
      <c r="D7" s="678" t="s">
        <v>316</v>
      </c>
      <c r="E7" s="678" t="s">
        <v>312</v>
      </c>
      <c r="F7" s="678" t="s">
        <v>313</v>
      </c>
      <c r="G7" s="678" t="s">
        <v>431</v>
      </c>
      <c r="H7" s="678"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31 marzo-2023'!Z13</f>
        <v>273686736.12</v>
      </c>
      <c r="D11" s="493">
        <f>'PPTO AL 31 marzo-2023'!AA13</f>
        <v>229050.51</v>
      </c>
      <c r="E11" s="493">
        <f>'PPTO AL 31 marzo-2023'!AB13</f>
        <v>0</v>
      </c>
      <c r="F11" s="493">
        <f>'PPTO AL 31 marzo-2023'!AC13</f>
        <v>273457685.60999995</v>
      </c>
      <c r="G11" s="500">
        <f>(C11-F11)/C11</f>
        <v>8.3690760190739081E-4</v>
      </c>
      <c r="H11" s="500">
        <f>D11/C11</f>
        <v>8.369076019072079E-4</v>
      </c>
    </row>
    <row r="12" spans="1:11" x14ac:dyDescent="0.3">
      <c r="A12" s="563">
        <f>'PPTO AL 31 marzo-2023'!A14</f>
        <v>1</v>
      </c>
      <c r="B12" s="151" t="str">
        <f>'PPTO AL 31 marzo-2023'!B14</f>
        <v>REMUNERACIONES BÁSICAS</v>
      </c>
      <c r="C12" s="69">
        <f>'PPTO AL 31 marzo-2023'!Z14</f>
        <v>85338007.319999993</v>
      </c>
      <c r="D12" s="69">
        <f>'PPTO AL 31 marzo-2023'!AA14</f>
        <v>0</v>
      </c>
      <c r="E12" s="69">
        <f>'PPTO AL 31 marzo-2023'!AB14</f>
        <v>0</v>
      </c>
      <c r="F12" s="69">
        <f>'PPTO AL 31 marzo-2023'!AC14</f>
        <v>85338007.319999993</v>
      </c>
      <c r="G12" s="501">
        <f>'PPTO AL 31 marzo-2023'!AD14</f>
        <v>0</v>
      </c>
      <c r="H12" s="501">
        <f>'PPTO AL 31 marzo-2023'!AF14</f>
        <v>0</v>
      </c>
    </row>
    <row r="13" spans="1:11" x14ac:dyDescent="0.3">
      <c r="A13" s="563">
        <f>'PPTO AL 31 marzo-2023'!A20</f>
        <v>2</v>
      </c>
      <c r="B13" s="151" t="str">
        <f>'PPTO AL 31 marzo-2023'!B20</f>
        <v>REMUNERACIONES EVENTUALES</v>
      </c>
      <c r="C13" s="69">
        <f>'PPTO AL 31 marzo-2023'!Z20</f>
        <v>580000</v>
      </c>
      <c r="D13" s="69">
        <f>'PPTO AL 31 marzo-2023'!AA20</f>
        <v>0</v>
      </c>
      <c r="E13" s="69">
        <f>'PPTO AL 31 marzo-2023'!AB20</f>
        <v>0</v>
      </c>
      <c r="F13" s="69">
        <f>'PPTO AL 31 marzo-2023'!AC20</f>
        <v>580000</v>
      </c>
      <c r="G13" s="501">
        <f>'PPTO AL 31 marzo-2023'!AD20</f>
        <v>0</v>
      </c>
      <c r="H13" s="501">
        <f>'PPTO AL 31 marzo-2023'!AF20</f>
        <v>0</v>
      </c>
    </row>
    <row r="14" spans="1:11" x14ac:dyDescent="0.3">
      <c r="A14" s="563">
        <f>'PPTO AL 31 marzo-2023'!A26</f>
        <v>3</v>
      </c>
      <c r="B14" s="151" t="str">
        <f>'PPTO AL 31 marzo-2023'!B26</f>
        <v>INCENTIVOS SALARIALES</v>
      </c>
      <c r="C14" s="69">
        <f>'PPTO AL 31 marzo-2023'!Z26</f>
        <v>149517428.53999999</v>
      </c>
      <c r="D14" s="69">
        <f>'PPTO AL 31 marzo-2023'!AA26</f>
        <v>229050.51</v>
      </c>
      <c r="E14" s="69">
        <f>'PPTO AL 31 marzo-2023'!AB26</f>
        <v>0</v>
      </c>
      <c r="F14" s="69">
        <f>'PPTO AL 31 marzo-2023'!AC26</f>
        <v>149288378.02999997</v>
      </c>
      <c r="G14" s="501">
        <f>'PPTO AL 31 marzo-2023'!AD26</f>
        <v>1.5319318439103774E-3</v>
      </c>
      <c r="H14" s="501">
        <f>'PPTO AL 31 marzo-2023'!AF26</f>
        <v>1.5319318439102419E-3</v>
      </c>
    </row>
    <row r="15" spans="1:11" x14ac:dyDescent="0.3">
      <c r="A15" s="563">
        <f>'PPTO AL 31 marzo-2023'!A32</f>
        <v>4</v>
      </c>
      <c r="B15" s="151" t="str">
        <f>'PPTO AL 31 marzo-2023'!B32</f>
        <v>CONTRIB. PATR. AL DESARROLLO Y LA SEG. SOCIAL</v>
      </c>
      <c r="C15" s="69">
        <f>'PPTO AL 31 marzo-2023'!Z32</f>
        <v>20025187.099999998</v>
      </c>
      <c r="D15" s="69">
        <f>'PPTO AL 31 marzo-2023'!AA32</f>
        <v>0</v>
      </c>
      <c r="E15" s="69">
        <f>'PPTO AL 31 marzo-2023'!AB32</f>
        <v>0</v>
      </c>
      <c r="F15" s="69">
        <f>'PPTO AL 31 marzo-2023'!AC32</f>
        <v>20025187.099999998</v>
      </c>
      <c r="G15" s="501">
        <f>'PPTO AL 31 marzo-2023'!AD32</f>
        <v>0</v>
      </c>
      <c r="H15" s="501">
        <f>'PPTO AL 31 marzo-2023'!AF32</f>
        <v>0</v>
      </c>
    </row>
    <row r="16" spans="1:11" x14ac:dyDescent="0.3">
      <c r="A16" s="563">
        <f>'PPTO AL 31 marzo-2023'!A38</f>
        <v>5</v>
      </c>
      <c r="B16" s="151" t="str">
        <f>'PPTO AL 31 marzo-2023'!B38</f>
        <v xml:space="preserve">CONTRIB. PATR. FDOS  PENS. Y OTROS FDOS DE CAPITALIZ. </v>
      </c>
      <c r="C16" s="69">
        <f>'PPTO AL 31 marzo-2023'!Z38</f>
        <v>18226113.16</v>
      </c>
      <c r="D16" s="69">
        <f>'PPTO AL 31 marzo-2023'!AA38</f>
        <v>0</v>
      </c>
      <c r="E16" s="69">
        <f>'PPTO AL 31 marzo-2023'!AB38</f>
        <v>0</v>
      </c>
      <c r="F16" s="69">
        <f>'PPTO AL 31 marzo-2023'!AC38</f>
        <v>18226113.16</v>
      </c>
      <c r="G16" s="501">
        <f>'PPTO AL 31 marzo-2023'!AD38</f>
        <v>0</v>
      </c>
      <c r="H16" s="501">
        <f>'PPTO AL 31 marzo-2023'!AF38</f>
        <v>0</v>
      </c>
      <c r="K16" t="s">
        <v>0</v>
      </c>
    </row>
    <row r="17" spans="1:9" hidden="1" x14ac:dyDescent="0.3">
      <c r="A17" s="150">
        <f>'PPTO AL 31 marzo-2023'!A44</f>
        <v>99</v>
      </c>
      <c r="B17" s="151" t="str">
        <f>'PPTO AL 31 marzo-2023'!B44</f>
        <v>REMUNERACIONES DIVERSAS</v>
      </c>
      <c r="C17" s="69">
        <f>'PPTO AL 31 marzo-2023'!Z44</f>
        <v>0</v>
      </c>
      <c r="D17" s="69">
        <f>'PPTO AL 31 marzo-2023'!AA44</f>
        <v>0</v>
      </c>
      <c r="E17" s="69">
        <f>'PPTO AL 31 marzo-2023'!AB44</f>
        <v>0</v>
      </c>
      <c r="F17" s="69">
        <f>'PPTO AL 31 marzo-2023'!AC44</f>
        <v>0</v>
      </c>
      <c r="G17" s="501"/>
      <c r="H17" s="501"/>
    </row>
    <row r="18" spans="1:9" x14ac:dyDescent="0.3">
      <c r="A18" s="491">
        <v>1</v>
      </c>
      <c r="B18" s="492" t="s">
        <v>46</v>
      </c>
      <c r="C18" s="493">
        <f>'PPTO AL 31 marzo-2023'!Z47</f>
        <v>90538501.950000003</v>
      </c>
      <c r="D18" s="493">
        <f>'PPTO AL 31 marzo-2023'!AA47</f>
        <v>0</v>
      </c>
      <c r="E18" s="493">
        <f>'PPTO AL 31 marzo-2023'!AB47</f>
        <v>0</v>
      </c>
      <c r="F18" s="493">
        <f>'PPTO AL 31 marzo-2023'!AC47</f>
        <v>90538501.950000003</v>
      </c>
      <c r="G18" s="500">
        <f>(C18-F18)/C18</f>
        <v>0</v>
      </c>
      <c r="H18" s="500">
        <f>D18/C18</f>
        <v>0</v>
      </c>
    </row>
    <row r="19" spans="1:9" x14ac:dyDescent="0.3">
      <c r="A19" s="563">
        <f>'PPTO AL 31 marzo-2023'!A48</f>
        <v>101</v>
      </c>
      <c r="B19" s="151" t="str">
        <f>'PPTO AL 31 marzo-2023'!B48</f>
        <v xml:space="preserve">ALQUILERES </v>
      </c>
      <c r="C19" s="69">
        <f>'PPTO AL 31 marzo-2023'!Z48</f>
        <v>0</v>
      </c>
      <c r="D19" s="69">
        <f>'PPTO AL 31 marzo-2023'!AA48</f>
        <v>0</v>
      </c>
      <c r="E19" s="69">
        <f>'PPTO AL 31 marzo-2023'!AB48</f>
        <v>0</v>
      </c>
      <c r="F19" s="69">
        <f>'PPTO AL 31 marzo-2023'!AC48</f>
        <v>0</v>
      </c>
      <c r="G19" s="501">
        <f>'PPTO AL 31 marzo-2023'!AD48</f>
        <v>0</v>
      </c>
      <c r="H19" s="501">
        <f>'PPTO AL 31 marzo-2023'!AF48</f>
        <v>0</v>
      </c>
    </row>
    <row r="20" spans="1:9" x14ac:dyDescent="0.3">
      <c r="A20" s="563">
        <f>'PPTO AL 31 marzo-2023'!A54</f>
        <v>102</v>
      </c>
      <c r="B20" s="151" t="str">
        <f>'PPTO AL 31 marzo-2023'!B54</f>
        <v>SERVICIOS BÁSICOS</v>
      </c>
      <c r="C20" s="69">
        <f>'PPTO AL 31 marzo-2023'!Z54</f>
        <v>0</v>
      </c>
      <c r="D20" s="69">
        <f>'PPTO AL 31 marzo-2023'!AA54</f>
        <v>0</v>
      </c>
      <c r="E20" s="69">
        <f>'PPTO AL 31 marzo-2023'!AB54</f>
        <v>0</v>
      </c>
      <c r="F20" s="69">
        <f>'PPTO AL 31 marzo-2023'!AC54</f>
        <v>0</v>
      </c>
      <c r="G20" s="501">
        <f>'PPTO AL 31 marzo-2023'!AD54</f>
        <v>0</v>
      </c>
      <c r="H20" s="501">
        <f>'PPTO AL 31 marzo-2023'!AF54</f>
        <v>0</v>
      </c>
    </row>
    <row r="21" spans="1:9" x14ac:dyDescent="0.3">
      <c r="A21" s="563">
        <f>'PPTO AL 31 marzo-2023'!A60</f>
        <v>103</v>
      </c>
      <c r="B21" s="151" t="str">
        <f>'PPTO AL 31 marzo-2023'!B60</f>
        <v>SERVICIOS COMERCIALES Y FINANCIEROS</v>
      </c>
      <c r="C21" s="69">
        <f>'PPTO AL 31 marzo-2023'!Z60</f>
        <v>2500000</v>
      </c>
      <c r="D21" s="69">
        <f>'PPTO AL 31 marzo-2023'!AA60</f>
        <v>0</v>
      </c>
      <c r="E21" s="69">
        <f>'PPTO AL 31 marzo-2023'!AB60</f>
        <v>0</v>
      </c>
      <c r="F21" s="69">
        <f>'PPTO AL 31 marzo-2023'!AC60</f>
        <v>2500000</v>
      </c>
      <c r="G21" s="501">
        <f>'PPTO AL 31 marzo-2023'!AD60</f>
        <v>0</v>
      </c>
      <c r="H21" s="501">
        <f>'PPTO AL 31 marzo-2023'!AF60</f>
        <v>0</v>
      </c>
    </row>
    <row r="22" spans="1:9" x14ac:dyDescent="0.3">
      <c r="A22" s="563">
        <f>'PPTO AL 31 marzo-2023'!A68</f>
        <v>104</v>
      </c>
      <c r="B22" s="151" t="str">
        <f>'PPTO AL 31 marzo-2023'!B68</f>
        <v>SERVICIOS DE GESTIÓN Y APOYO</v>
      </c>
      <c r="C22" s="69">
        <f>'PPTO AL 31 marzo-2023'!Z68</f>
        <v>86873501.950000003</v>
      </c>
      <c r="D22" s="69">
        <f>'PPTO AL 31 marzo-2023'!AA68</f>
        <v>0</v>
      </c>
      <c r="E22" s="69">
        <f>'PPTO AL 31 marzo-2023'!AB68</f>
        <v>0</v>
      </c>
      <c r="F22" s="69">
        <f>'PPTO AL 31 marzo-2023'!AC68</f>
        <v>86873501.950000003</v>
      </c>
      <c r="G22" s="501">
        <f>'PPTO AL 31 marzo-2023'!AD39</f>
        <v>0</v>
      </c>
      <c r="H22" s="501">
        <f>'PPTO AL 31 marzo-2023'!AF39</f>
        <v>0</v>
      </c>
    </row>
    <row r="23" spans="1:9" hidden="1" x14ac:dyDescent="0.3">
      <c r="A23" s="150">
        <f>'PPTO AL 31 marzo-2023'!A76</f>
        <v>105</v>
      </c>
      <c r="B23" s="151" t="str">
        <f>'PPTO AL 31 marzo-2023'!B76</f>
        <v>GASTOS DE VIAJE Y TRANSPORTE</v>
      </c>
      <c r="C23" s="69">
        <f>'PPTO AL 31 marzo-2023'!Z76</f>
        <v>1165000</v>
      </c>
      <c r="D23" s="69">
        <f>'PPTO AL 31 marzo-2023'!AA76</f>
        <v>0</v>
      </c>
      <c r="E23" s="69">
        <f>'PPTO AL 31 marzo-2023'!AB76</f>
        <v>0</v>
      </c>
      <c r="F23" s="69">
        <f>'PPTO AL 31 marzo-2023'!AC76</f>
        <v>1165000</v>
      </c>
      <c r="G23" s="501">
        <v>0</v>
      </c>
      <c r="H23" s="501">
        <v>0</v>
      </c>
    </row>
    <row r="24" spans="1:9" hidden="1" x14ac:dyDescent="0.3">
      <c r="A24" s="150">
        <f>'PPTO AL 31 marzo-2023'!A81</f>
        <v>106</v>
      </c>
      <c r="B24" s="151" t="str">
        <f>'PPTO AL 31 marzo-2023'!B81</f>
        <v>SEGUROS, REASEGUROS Y OTRAS OBLIGACIONES</v>
      </c>
      <c r="C24" s="69">
        <f>'PPTO AL 31 marzo-2023'!Z81</f>
        <v>0</v>
      </c>
      <c r="D24" s="69">
        <f>'PPTO AL 31 marzo-2023'!AA81</f>
        <v>0</v>
      </c>
      <c r="E24" s="69">
        <f>'PPTO AL 31 marzo-2023'!AB81</f>
        <v>0</v>
      </c>
      <c r="F24" s="69">
        <f>'PPTO AL 31 marzo-2023'!AC81</f>
        <v>0</v>
      </c>
      <c r="G24" s="501">
        <f>'PPTO AL 31 marzo-2023'!AD70</f>
        <v>0</v>
      </c>
      <c r="H24" s="501">
        <f>'PPTO AL 31 marzo-2023'!AF70</f>
        <v>0</v>
      </c>
    </row>
    <row r="25" spans="1:9" hidden="1" x14ac:dyDescent="0.3">
      <c r="A25" s="150">
        <f>'PPTO AL 31 marzo-2023'!A85</f>
        <v>107</v>
      </c>
      <c r="B25" s="151" t="str">
        <f>'PPTO AL 31 marzo-2023'!B85</f>
        <v>CAPACITACIÓN Y PROTOCOLO</v>
      </c>
      <c r="C25" s="69">
        <f>'PPTO AL 31 marzo-2023'!Z85</f>
        <v>0</v>
      </c>
      <c r="D25" s="69">
        <f>'PPTO AL 31 marzo-2023'!AA85</f>
        <v>0</v>
      </c>
      <c r="E25" s="69">
        <f>'PPTO AL 31 marzo-2023'!AB85</f>
        <v>0</v>
      </c>
      <c r="F25" s="69">
        <f>'PPTO AL 31 marzo-2023'!AC85</f>
        <v>0</v>
      </c>
      <c r="G25" s="501">
        <f>'PPTO AL 31 marzo-2023'!AD71</f>
        <v>0</v>
      </c>
      <c r="H25" s="501">
        <f>'PPTO AL 31 marzo-2023'!AF71</f>
        <v>0</v>
      </c>
    </row>
    <row r="26" spans="1:9" hidden="1" x14ac:dyDescent="0.3">
      <c r="A26" s="150">
        <f>'PPTO AL 31 marzo-2023'!A89</f>
        <v>108</v>
      </c>
      <c r="B26" s="151" t="str">
        <f>'PPTO AL 31 marzo-2023'!B89</f>
        <v>MANT. Y REP.</v>
      </c>
      <c r="C26" s="69">
        <f>'PPTO AL 31 marzo-2023'!Z89</f>
        <v>0</v>
      </c>
      <c r="D26" s="69">
        <f>'PPTO AL 31 marzo-2023'!AA89</f>
        <v>0</v>
      </c>
      <c r="E26" s="69">
        <f>'PPTO AL 31 marzo-2023'!AB89</f>
        <v>0</v>
      </c>
      <c r="F26" s="69">
        <f>'PPTO AL 31 marzo-2023'!AC89</f>
        <v>0</v>
      </c>
      <c r="G26" s="501">
        <f>'PPTO AL 31 marzo-2023'!AD72</f>
        <v>0</v>
      </c>
      <c r="H26" s="501">
        <f>'PPTO AL 31 marzo-2023'!AF72</f>
        <v>0</v>
      </c>
    </row>
    <row r="27" spans="1:9" hidden="1" x14ac:dyDescent="0.3">
      <c r="A27" s="150">
        <f>'PPTO AL 31 marzo-2023'!A99</f>
        <v>109</v>
      </c>
      <c r="B27" s="151" t="str">
        <f>'PPTO AL 31 marzo-2023'!B99</f>
        <v>IMPUESTOS</v>
      </c>
      <c r="C27" s="69">
        <f>'PPTO AL 31 marzo-2023'!Z99</f>
        <v>0</v>
      </c>
      <c r="D27" s="69">
        <f>'PPTO AL 31 marzo-2023'!AA99</f>
        <v>0</v>
      </c>
      <c r="E27" s="69">
        <f>'PPTO AL 31 marzo-2023'!AB99</f>
        <v>0</v>
      </c>
      <c r="F27" s="69">
        <f>'PPTO AL 31 marzo-2023'!AC99</f>
        <v>0</v>
      </c>
      <c r="G27" s="501">
        <v>0</v>
      </c>
      <c r="H27" s="501">
        <v>0</v>
      </c>
    </row>
    <row r="28" spans="1:9" hidden="1" x14ac:dyDescent="0.3">
      <c r="A28" s="150">
        <f>'PPTO AL 31 marzo-2023'!A104</f>
        <v>199</v>
      </c>
      <c r="B28" s="151" t="str">
        <f>'PPTO AL 31 marzo-2023'!B104</f>
        <v>SERVICIOS DIVERSOS</v>
      </c>
      <c r="C28" s="69">
        <f>'PPTO AL 31 marzo-2023'!Z104</f>
        <v>0</v>
      </c>
      <c r="D28" s="69">
        <f>'PPTO AL 31 marzo-2023'!AA104</f>
        <v>0</v>
      </c>
      <c r="E28" s="69">
        <f>'PPTO AL 31 marzo-2023'!AB104</f>
        <v>0</v>
      </c>
      <c r="F28" s="69">
        <f>'PPTO AL 31 marzo-2023'!AC104</f>
        <v>0</v>
      </c>
      <c r="G28" s="501">
        <v>0</v>
      </c>
      <c r="H28" s="501">
        <v>0</v>
      </c>
    </row>
    <row r="29" spans="1:9" x14ac:dyDescent="0.3">
      <c r="A29" s="491">
        <v>2</v>
      </c>
      <c r="B29" s="492" t="s">
        <v>109</v>
      </c>
      <c r="C29" s="493">
        <f>'PPTO AL 31 marzo-2023'!Z111</f>
        <v>0</v>
      </c>
      <c r="D29" s="493">
        <f>'PPTO AL 31 marzo-2023'!AA111</f>
        <v>0</v>
      </c>
      <c r="E29" s="493">
        <f>'PPTO AL 31 marzo-2023'!AB111</f>
        <v>0</v>
      </c>
      <c r="F29" s="493">
        <f>'PPTO AL 31 marzo-2023'!AC111</f>
        <v>0</v>
      </c>
      <c r="G29" s="500">
        <v>0</v>
      </c>
      <c r="H29" s="500">
        <v>0</v>
      </c>
    </row>
    <row r="30" spans="1:9" hidden="1" x14ac:dyDescent="0.3">
      <c r="A30" s="150">
        <f>'PPTO AL 31 marzo-2023'!A112</f>
        <v>201</v>
      </c>
      <c r="B30" s="151" t="str">
        <f>'PPTO AL 31 marzo-2023'!B112</f>
        <v>PRODUCTOS QUÍMICOS Y CONEXOS</v>
      </c>
      <c r="C30" s="69">
        <f>'PPTO AL 31 marzo-2023'!Z112</f>
        <v>0</v>
      </c>
      <c r="D30" s="69">
        <f>'PPTO AL 31 marzo-2023'!AA112</f>
        <v>0</v>
      </c>
      <c r="E30" s="69">
        <f>'PPTO AL 31 marzo-2023'!AB112</f>
        <v>0</v>
      </c>
      <c r="F30" s="69">
        <f>'PPTO AL 31 marzo-2023'!AC112</f>
        <v>0</v>
      </c>
      <c r="G30" s="501">
        <f>'PPTO AL 31 marzo-2023'!AD205</f>
        <v>0</v>
      </c>
      <c r="H30" s="501">
        <v>0</v>
      </c>
      <c r="I30" t="s">
        <v>0</v>
      </c>
    </row>
    <row r="31" spans="1:9" hidden="1" x14ac:dyDescent="0.3">
      <c r="A31" s="150">
        <f>'PPTO AL 31 marzo-2023'!A118</f>
        <v>202</v>
      </c>
      <c r="B31" s="151" t="str">
        <f>'PPTO AL 31 marzo-2023'!B118</f>
        <v xml:space="preserve">ALIMENTOS Y PRODUCTOS AGROPECUARIOS </v>
      </c>
      <c r="C31" s="69">
        <f>'PPTO AL 31 marzo-2023'!Z118</f>
        <v>0</v>
      </c>
      <c r="D31" s="69">
        <f>'PPTO AL 31 marzo-2023'!AA118</f>
        <v>0</v>
      </c>
      <c r="E31" s="69">
        <f>'PPTO AL 31 marzo-2023'!AB118</f>
        <v>0</v>
      </c>
      <c r="F31" s="69">
        <f>'PPTO AL 31 marzo-2023'!AC118</f>
        <v>0</v>
      </c>
      <c r="G31" s="501">
        <f>'PPTO AL 31 marzo-2023'!AD206</f>
        <v>0</v>
      </c>
      <c r="H31" s="501">
        <v>0</v>
      </c>
      <c r="I31" t="s">
        <v>0</v>
      </c>
    </row>
    <row r="32" spans="1:9" hidden="1" x14ac:dyDescent="0.3">
      <c r="A32" s="150">
        <f>'PPTO AL 31 marzo-2023'!A123</f>
        <v>203</v>
      </c>
      <c r="B32" s="151" t="str">
        <f>'PPTO AL 31 marzo-2023'!B123</f>
        <v>MATERIALES Y PROD. DE USO EN LA CONSTR. Y MANT.</v>
      </c>
      <c r="C32" s="69">
        <f>'PPTO AL 31 marzo-2023'!Z123</f>
        <v>0</v>
      </c>
      <c r="D32" s="69">
        <f>'PPTO AL 31 marzo-2023'!AA123</f>
        <v>0</v>
      </c>
      <c r="E32" s="69">
        <f>'PPTO AL 31 marzo-2023'!AB123</f>
        <v>0</v>
      </c>
      <c r="F32" s="69">
        <f>'PPTO AL 31 marzo-2023'!AC123</f>
        <v>0</v>
      </c>
      <c r="G32" s="501">
        <f>'PPTO AL 31 marzo-2023'!AD207</f>
        <v>0</v>
      </c>
      <c r="H32" s="501">
        <v>0</v>
      </c>
    </row>
    <row r="33" spans="1:8" hidden="1" x14ac:dyDescent="0.3">
      <c r="A33" s="150">
        <f>'PPTO AL 31 marzo-2023'!A131</f>
        <v>204</v>
      </c>
      <c r="B33" s="151" t="str">
        <f>'PPTO AL 31 marzo-2023'!B131</f>
        <v>HERRAMIENTAS, REPUESTOS Y ACCESORIOS</v>
      </c>
      <c r="C33" s="69">
        <f>'PPTO AL 31 marzo-2023'!Z131</f>
        <v>0</v>
      </c>
      <c r="D33" s="69">
        <f>'PPTO AL 31 marzo-2023'!AA131</f>
        <v>0</v>
      </c>
      <c r="E33" s="69">
        <f>'PPTO AL 31 marzo-2023'!AB131</f>
        <v>0</v>
      </c>
      <c r="F33" s="69">
        <f>'PPTO AL 31 marzo-2023'!AC131</f>
        <v>0</v>
      </c>
      <c r="G33" s="501">
        <f>'PPTO AL 31 marzo-2023'!AD208</f>
        <v>0</v>
      </c>
      <c r="H33" s="501">
        <v>0</v>
      </c>
    </row>
    <row r="34" spans="1:8" hidden="1" x14ac:dyDescent="0.3">
      <c r="A34" s="150">
        <f>'PPTO AL 31 marzo-2023'!A134</f>
        <v>205</v>
      </c>
      <c r="B34" s="151" t="str">
        <f>'PPTO AL 31 marzo-2023'!B134</f>
        <v>BIENES PARA LA PRODUCCIÓN Y COMERCIALIZACIÓN</v>
      </c>
      <c r="C34" s="69">
        <f>'PPTO AL 31 marzo-2023'!Z134</f>
        <v>0</v>
      </c>
      <c r="D34" s="69">
        <f>'PPTO AL 31 marzo-2023'!AA134</f>
        <v>0</v>
      </c>
      <c r="E34" s="69">
        <f>'PPTO AL 31 marzo-2023'!AB134</f>
        <v>0</v>
      </c>
      <c r="F34" s="69">
        <f>'PPTO AL 31 marzo-2023'!AC134</f>
        <v>0</v>
      </c>
      <c r="G34" s="501">
        <f>'PPTO AL 31 marzo-2023'!AD209</f>
        <v>0</v>
      </c>
      <c r="H34" s="501" t="e">
        <f>'PPTO AL 31 marzo-2023'!AF80</f>
        <v>#DIV/0!</v>
      </c>
    </row>
    <row r="35" spans="1:8" hidden="1" x14ac:dyDescent="0.3">
      <c r="A35" s="150">
        <f>'PPTO AL 31 marzo-2023'!A139</f>
        <v>299</v>
      </c>
      <c r="B35" s="151" t="str">
        <f>'PPTO AL 31 marzo-2023'!B139</f>
        <v>ÚTILES, MATERIALES Y SUMINISTROS DIVERSOS</v>
      </c>
      <c r="C35" s="69">
        <f>'PPTO AL 31 marzo-2023'!Z139</f>
        <v>0</v>
      </c>
      <c r="D35" s="69">
        <f>'PPTO AL 31 marzo-2023'!AA139</f>
        <v>0</v>
      </c>
      <c r="E35" s="69">
        <f>'PPTO AL 31 marzo-2023'!AB139</f>
        <v>0</v>
      </c>
      <c r="F35" s="69">
        <f>'PPTO AL 31 marzo-2023'!AC139</f>
        <v>0</v>
      </c>
      <c r="G35" s="501">
        <f>'PPTO AL 31 marzo-2023'!AD210</f>
        <v>0</v>
      </c>
      <c r="H35" s="501">
        <v>0</v>
      </c>
    </row>
    <row r="36" spans="1:8" hidden="1" x14ac:dyDescent="0.3">
      <c r="A36" s="494">
        <v>3</v>
      </c>
      <c r="B36" s="495" t="s">
        <v>146</v>
      </c>
      <c r="C36" s="496">
        <f>'PPTO AL 31 marzo-2023'!Z148</f>
        <v>0</v>
      </c>
      <c r="D36" s="496">
        <f>'PPTO AL 31 marzo-2023'!AA148</f>
        <v>0</v>
      </c>
      <c r="E36" s="496">
        <f>'PPTO AL 31 marzo-2023'!AB148</f>
        <v>0</v>
      </c>
      <c r="F36" s="496">
        <f>'PPTO AL 31 marzo-2023'!AC148</f>
        <v>0</v>
      </c>
      <c r="G36" s="502" t="e">
        <f>(C36-F36)/C36</f>
        <v>#DIV/0!</v>
      </c>
      <c r="H36" s="501" t="e">
        <f>'PPTO AL 31 marzo-2023'!AF82</f>
        <v>#DIV/0!</v>
      </c>
    </row>
    <row r="37" spans="1:8" hidden="1" x14ac:dyDescent="0.3">
      <c r="A37" s="494">
        <v>4</v>
      </c>
      <c r="B37" s="495" t="s">
        <v>170</v>
      </c>
      <c r="C37" s="496">
        <f>'PPTO AL 31 marzo-2023'!Z172</f>
        <v>0</v>
      </c>
      <c r="D37" s="496">
        <f>'PPTO AL 31 marzo-2023'!AA172</f>
        <v>0</v>
      </c>
      <c r="E37" s="496">
        <f>'PPTO AL 31 marzo-2023'!AB172</f>
        <v>0</v>
      </c>
      <c r="F37" s="496">
        <f>'PPTO AL 31 marzo-2023'!AC172</f>
        <v>0</v>
      </c>
      <c r="G37" s="502" t="e">
        <f>(C37-F37)/C37</f>
        <v>#DIV/0!</v>
      </c>
      <c r="H37" s="501" t="str">
        <f>'PPTO AL 31 marzo-2023'!AF83</f>
        <v xml:space="preserve"> </v>
      </c>
    </row>
    <row r="38" spans="1:8" x14ac:dyDescent="0.3">
      <c r="A38" s="491">
        <v>5</v>
      </c>
      <c r="B38" s="492" t="s">
        <v>192</v>
      </c>
      <c r="C38" s="498">
        <f>'PPTO AL 31 marzo-2023'!Z194</f>
        <v>0</v>
      </c>
      <c r="D38" s="498">
        <f>'PPTO AL 31 marzo-2023'!AA194</f>
        <v>0</v>
      </c>
      <c r="E38" s="498">
        <f>'PPTO AL 31 marzo-2023'!AB194</f>
        <v>0</v>
      </c>
      <c r="F38" s="498">
        <f>'PPTO AL 31 marzo-2023'!AC194</f>
        <v>0</v>
      </c>
      <c r="G38" s="500">
        <v>0</v>
      </c>
      <c r="H38" s="500">
        <v>0</v>
      </c>
    </row>
    <row r="39" spans="1:8" hidden="1" x14ac:dyDescent="0.3">
      <c r="A39" s="152">
        <f>'PPTO AL 31 marzo-2023'!A196</f>
        <v>50101</v>
      </c>
      <c r="B39" s="151" t="str">
        <f>'PPTO AL 31 marzo-2023'!B196</f>
        <v>Maquinaria y equipo para la producción</v>
      </c>
      <c r="C39" s="69">
        <f>'PPTO AL 31 marzo-2023'!Z196</f>
        <v>0</v>
      </c>
      <c r="D39" s="69">
        <f>'PPTO AL 31 marzo-2023'!AA196</f>
        <v>0</v>
      </c>
      <c r="E39" s="69">
        <f>'PPTO AL 31 marzo-2023'!AB196</f>
        <v>0</v>
      </c>
      <c r="F39" s="69">
        <f>'PPTO AL 31 marzo-2023'!AC196</f>
        <v>0</v>
      </c>
      <c r="G39" s="501">
        <f>'PPTO AL 31 marzo-2023'!AD196</f>
        <v>0</v>
      </c>
      <c r="H39" s="501">
        <f>'PPTO AL 31 marzo-2023'!AF196</f>
        <v>0</v>
      </c>
    </row>
    <row r="40" spans="1:8" hidden="1" x14ac:dyDescent="0.3">
      <c r="A40" s="152">
        <f>'PPTO AL 31 marzo-2023'!A197</f>
        <v>50102</v>
      </c>
      <c r="B40" s="151" t="str">
        <f>'PPTO AL 31 marzo-2023'!B197</f>
        <v>Equipo de transporte</v>
      </c>
      <c r="C40" s="69">
        <f>'PPTO AL 31 marzo-2023'!Z197</f>
        <v>0</v>
      </c>
      <c r="D40" s="69">
        <f>'PPTO AL 31 marzo-2023'!AA197</f>
        <v>0</v>
      </c>
      <c r="E40" s="69">
        <f>'PPTO AL 31 marzo-2023'!AB197</f>
        <v>0</v>
      </c>
      <c r="F40" s="69">
        <f>'PPTO AL 31 marzo-2023'!AC197</f>
        <v>0</v>
      </c>
      <c r="G40" s="501">
        <f>'PPTO AL 31 marzo-2023'!AD197</f>
        <v>0</v>
      </c>
      <c r="H40" s="501">
        <f>'PPTO AL 31 marzo-2023'!AF197</f>
        <v>0</v>
      </c>
    </row>
    <row r="41" spans="1:8" hidden="1" x14ac:dyDescent="0.3">
      <c r="A41" s="152">
        <f>'PPTO AL 31 marzo-2023'!A198</f>
        <v>50103</v>
      </c>
      <c r="B41" s="151" t="str">
        <f>'PPTO AL 31 marzo-2023'!B198</f>
        <v>Equipo de comunicación</v>
      </c>
      <c r="C41" s="69">
        <f>'PPTO AL 31 marzo-2023'!Z198</f>
        <v>0</v>
      </c>
      <c r="D41" s="69">
        <f>'PPTO AL 31 marzo-2023'!AA198</f>
        <v>0</v>
      </c>
      <c r="E41" s="69">
        <f>'PPTO AL 31 marzo-2023'!AB198</f>
        <v>0</v>
      </c>
      <c r="F41" s="69">
        <f>'PPTO AL 31 marzo-2023'!AC198</f>
        <v>0</v>
      </c>
      <c r="G41" s="501">
        <v>0</v>
      </c>
      <c r="H41" s="501">
        <v>0</v>
      </c>
    </row>
    <row r="42" spans="1:8" hidden="1" x14ac:dyDescent="0.3">
      <c r="A42" s="152">
        <f>'PPTO AL 31 marzo-2023'!A199</f>
        <v>50104</v>
      </c>
      <c r="B42" s="151" t="str">
        <f>'PPTO AL 31 marzo-2023'!B199</f>
        <v>Equipo y mobiliario de oficina</v>
      </c>
      <c r="C42" s="69">
        <f>'PPTO AL 31 marzo-2023'!Z199</f>
        <v>0</v>
      </c>
      <c r="D42" s="69">
        <f>'PPTO AL 31 marzo-2023'!AA199</f>
        <v>0</v>
      </c>
      <c r="E42" s="69">
        <f>'PPTO AL 31 marzo-2023'!AB199</f>
        <v>0</v>
      </c>
      <c r="F42" s="69">
        <f>'PPTO AL 31 marzo-2023'!AC199</f>
        <v>0</v>
      </c>
      <c r="G42" s="501">
        <v>0</v>
      </c>
      <c r="H42" s="501">
        <v>0</v>
      </c>
    </row>
    <row r="43" spans="1:8" hidden="1" x14ac:dyDescent="0.3">
      <c r="A43" s="152">
        <f>'PPTO AL 31 marzo-2023'!A200</f>
        <v>50105</v>
      </c>
      <c r="B43" s="151" t="str">
        <f>'PPTO AL 31 marzo-2023'!B200</f>
        <v>Equipo y programas de  cómputo</v>
      </c>
      <c r="C43" s="69">
        <f>'PPTO AL 31 marzo-2023'!Z200</f>
        <v>0</v>
      </c>
      <c r="D43" s="69">
        <f>'PPTO AL 31 marzo-2023'!AA200</f>
        <v>0</v>
      </c>
      <c r="E43" s="69">
        <f>'PPTO AL 31 marzo-2023'!AB200</f>
        <v>0</v>
      </c>
      <c r="F43" s="69">
        <f>'PPTO AL 31 marzo-2023'!AC200</f>
        <v>0</v>
      </c>
      <c r="G43" s="501">
        <f>'PPTO AL 31 marzo-2023'!AD200</f>
        <v>0</v>
      </c>
      <c r="H43" s="501">
        <f>'PPTO AL 31 marzo-2023'!AF200</f>
        <v>0</v>
      </c>
    </row>
    <row r="44" spans="1:8" hidden="1" x14ac:dyDescent="0.3">
      <c r="A44" s="152">
        <f>'PPTO AL 31 marzo-2023'!A201</f>
        <v>50106</v>
      </c>
      <c r="B44" s="151" t="str">
        <f>'PPTO AL 31 marzo-2023'!B201</f>
        <v>Equipo sanitario, de laboratorio e investigación</v>
      </c>
      <c r="C44" s="69">
        <f>'PPTO AL 31 marzo-2023'!Z201</f>
        <v>0</v>
      </c>
      <c r="D44" s="69">
        <f>'PPTO AL 31 marzo-2023'!AA201</f>
        <v>0</v>
      </c>
      <c r="E44" s="69">
        <f>'PPTO AL 31 marzo-2023'!AB201</f>
        <v>0</v>
      </c>
      <c r="F44" s="69">
        <f>'PPTO AL 31 marzo-2023'!AC201</f>
        <v>0</v>
      </c>
      <c r="G44" s="503" t="s">
        <v>0</v>
      </c>
      <c r="H44" s="503" t="s">
        <v>0</v>
      </c>
    </row>
    <row r="45" spans="1:8" hidden="1" x14ac:dyDescent="0.3">
      <c r="A45" s="152">
        <f>'PPTO AL 31 marzo-2023'!A202</f>
        <v>50107</v>
      </c>
      <c r="B45" s="151" t="str">
        <f>'PPTO AL 31 marzo-2023'!B202</f>
        <v>Equipo y mobiliario educacional, deportivo y recreativo</v>
      </c>
      <c r="C45" s="69">
        <f>'PPTO AL 31 marzo-2023'!Z202</f>
        <v>0</v>
      </c>
      <c r="D45" s="69">
        <f>'PPTO AL 31 marzo-2023'!AA202</f>
        <v>0</v>
      </c>
      <c r="E45" s="69">
        <f>'PPTO AL 31 marzo-2023'!AB202</f>
        <v>0</v>
      </c>
      <c r="F45" s="69">
        <f>'PPTO AL 31 marzo-2023'!AC202</f>
        <v>0</v>
      </c>
      <c r="G45" s="501" t="s">
        <v>0</v>
      </c>
      <c r="H45" s="501" t="s">
        <v>0</v>
      </c>
    </row>
    <row r="46" spans="1:8" hidden="1" x14ac:dyDescent="0.3">
      <c r="A46" s="152">
        <f>'PPTO AL 31 marzo-2023'!A203</f>
        <v>50199</v>
      </c>
      <c r="B46" s="151" t="str">
        <f>'PPTO AL 31 marzo-2023'!B203</f>
        <v>Maquinaria, equipo y mobiliario diverso</v>
      </c>
      <c r="C46" s="69">
        <f>'PPTO AL 31 marzo-2023'!Z203</f>
        <v>0</v>
      </c>
      <c r="D46" s="69">
        <f>'PPTO AL 31 marzo-2023'!AA203</f>
        <v>0</v>
      </c>
      <c r="E46" s="69">
        <f>'PPTO AL 31 marzo-2023'!AB203</f>
        <v>0</v>
      </c>
      <c r="F46" s="69">
        <f>'PPTO AL 31 marzo-2023'!AC203</f>
        <v>0</v>
      </c>
      <c r="G46" s="501">
        <f>'PPTO AL 31 marzo-2023'!AD203</f>
        <v>0</v>
      </c>
      <c r="H46" s="501">
        <f>'PPTO AL 31 marzo-2023'!AF203</f>
        <v>0</v>
      </c>
    </row>
    <row r="47" spans="1:8" hidden="1" x14ac:dyDescent="0.3">
      <c r="A47" s="494"/>
      <c r="B47" s="495"/>
      <c r="C47" s="496"/>
      <c r="D47" s="496"/>
      <c r="E47" s="496"/>
      <c r="F47" s="496"/>
      <c r="G47" s="502"/>
      <c r="H47" s="502"/>
    </row>
    <row r="48" spans="1:8" x14ac:dyDescent="0.3">
      <c r="A48" s="491">
        <v>6</v>
      </c>
      <c r="B48" s="492" t="s">
        <v>220</v>
      </c>
      <c r="C48" s="493">
        <f>'PPTO AL 31 marzo-2023'!Z223</f>
        <v>28752799.57</v>
      </c>
      <c r="D48" s="493">
        <f>'PPTO AL 31 marzo-2023'!AA223</f>
        <v>0</v>
      </c>
      <c r="E48" s="493">
        <f>'PPTO AL 31 marzo-2023'!AB223</f>
        <v>0</v>
      </c>
      <c r="F48" s="493">
        <f>'PPTO AL 31 marzo-2023'!AC223</f>
        <v>28752799.57</v>
      </c>
      <c r="G48" s="500">
        <f>'PPTO AL 31 marzo-2023'!AD223</f>
        <v>0</v>
      </c>
      <c r="H48" s="500">
        <f>'PPTO AL 31 marzo-2023'!AF223</f>
        <v>0</v>
      </c>
    </row>
    <row r="49" spans="1:8" ht="29.25" hidden="1" customHeight="1" x14ac:dyDescent="0.3">
      <c r="A49" s="494">
        <f>'PPTO AL 31 marzo-2023'!A224</f>
        <v>601</v>
      </c>
      <c r="B49" s="499" t="str">
        <f>'PPTO AL 31 marzo-2023'!B224</f>
        <v>TRANSF. CORRIENTES AL SECTOR PÚBLICO</v>
      </c>
      <c r="C49" s="69">
        <v>0</v>
      </c>
      <c r="D49" s="69">
        <f>'PPTO AL 31 marzo-2023'!AA224</f>
        <v>0</v>
      </c>
      <c r="E49" s="69">
        <f>'PPTO AL 31 marzo-2023'!AB224</f>
        <v>0</v>
      </c>
      <c r="F49" s="69">
        <v>0</v>
      </c>
      <c r="G49" s="501">
        <v>0</v>
      </c>
      <c r="H49" s="501">
        <v>0</v>
      </c>
    </row>
    <row r="50" spans="1:8" hidden="1" x14ac:dyDescent="0.3">
      <c r="A50" s="494">
        <f>'PPTO AL 31 marzo-2023'!A236</f>
        <v>602</v>
      </c>
      <c r="B50" s="499" t="str">
        <f>'PPTO AL 31 marzo-2023'!B236</f>
        <v>TRANSF. CORRIENTES A PERSONAS</v>
      </c>
      <c r="C50" s="69">
        <f>'PPTO AL 31 marzo-2023'!Z236</f>
        <v>0</v>
      </c>
      <c r="D50" s="69">
        <f>'PPTO AL 31 marzo-2023'!AA236</f>
        <v>0</v>
      </c>
      <c r="E50" s="69">
        <f>'PPTO AL 31 marzo-2023'!AB236</f>
        <v>0</v>
      </c>
      <c r="F50" s="69">
        <f>'PPTO AL 31 marzo-2023'!AC236</f>
        <v>0</v>
      </c>
      <c r="G50" s="501">
        <v>0</v>
      </c>
      <c r="H50" s="501">
        <v>0</v>
      </c>
    </row>
    <row r="51" spans="1:8" x14ac:dyDescent="0.3">
      <c r="A51" s="563">
        <f>'PPTO AL 31 marzo-2023'!A241</f>
        <v>603</v>
      </c>
      <c r="B51" s="499" t="str">
        <f>'PPTO AL 31 marzo-2023'!B241</f>
        <v xml:space="preserve">PRESTACIONES </v>
      </c>
      <c r="C51" s="69">
        <f>'PPTO AL 31 marzo-2023'!Z241</f>
        <v>28752799.57</v>
      </c>
      <c r="D51" s="69">
        <f>'PPTO AL 31 marzo-2023'!AA241</f>
        <v>0</v>
      </c>
      <c r="E51" s="69">
        <f>'PPTO AL 31 marzo-2023'!AB241</f>
        <v>0</v>
      </c>
      <c r="F51" s="69">
        <f>'PPTO AL 31 marzo-2023'!AC241</f>
        <v>28752799.57</v>
      </c>
      <c r="G51" s="501">
        <f>'PPTO AL 31 marzo-2023'!AD241</f>
        <v>0</v>
      </c>
      <c r="H51" s="501">
        <f>'PPTO AL 31 marzo-2023'!AF241</f>
        <v>0</v>
      </c>
    </row>
    <row r="52" spans="1:8" ht="30" hidden="1" customHeight="1" x14ac:dyDescent="0.3">
      <c r="A52" s="494">
        <f>'PPTO AL 31 marzo-2023'!A248</f>
        <v>604</v>
      </c>
      <c r="B52" s="499" t="str">
        <f>'PPTO AL 31 marzo-2023'!B248</f>
        <v>TRANSFERENCIAS CORRIENTES A ENTIDADES PRIVADAS SIN FINES DE LUCRO</v>
      </c>
      <c r="C52" s="69">
        <f>'PPTO AL 31 marzo-2023'!C248</f>
        <v>0</v>
      </c>
      <c r="D52" s="69">
        <f>'PPTO AL 31 marzo-2023'!D248</f>
        <v>0</v>
      </c>
      <c r="E52" s="69">
        <f>'PPTO AL 31 marzo-2023'!E248</f>
        <v>0</v>
      </c>
      <c r="F52" s="69">
        <f>'PPTO AL 31 marzo-2023'!F248</f>
        <v>0</v>
      </c>
      <c r="G52" s="501">
        <f>'PPTO AL 31 marzo-2023'!G248</f>
        <v>0</v>
      </c>
      <c r="H52" s="501">
        <f>'PPTO AL 31 marzo-2023'!AF248</f>
        <v>0</v>
      </c>
    </row>
    <row r="53" spans="1:8" ht="24.75" hidden="1" customHeight="1" x14ac:dyDescent="0.3">
      <c r="A53" s="494">
        <f>'PPTO AL 31 marzo-2023'!A253</f>
        <v>605</v>
      </c>
      <c r="B53" s="499" t="str">
        <f>'PPTO AL 31 marzo-2023'!B253</f>
        <v>TRANSFERENCIAS CORRIENTES A EMPRESAS PRIVADAS</v>
      </c>
      <c r="C53" s="69">
        <f>'PPTO AL 31 marzo-2023'!Z253</f>
        <v>0</v>
      </c>
      <c r="D53" s="69">
        <f>'PPTO AL 31 marzo-2023'!AA253</f>
        <v>0</v>
      </c>
      <c r="E53" s="69">
        <f>'PPTO AL 31 marzo-2023'!AB253</f>
        <v>0</v>
      </c>
      <c r="F53" s="69">
        <f>'PPTO AL 31 marzo-2023'!AC253</f>
        <v>0</v>
      </c>
      <c r="G53" s="501">
        <f>'PPTO AL 31 marzo-2023'!AD253</f>
        <v>0</v>
      </c>
      <c r="H53" s="501" t="str">
        <f>'PPTO AL 31 marzo-2023'!AF253</f>
        <v xml:space="preserve"> </v>
      </c>
    </row>
    <row r="54" spans="1:8" ht="26.25" hidden="1" customHeight="1" x14ac:dyDescent="0.3">
      <c r="A54" s="494">
        <f>'PPTO AL 31 marzo-2023'!A255</f>
        <v>606</v>
      </c>
      <c r="B54" s="499" t="str">
        <f>'PPTO AL 31 marzo-2023'!B255</f>
        <v>OTRAS TRANSF. CORRIENTES AL SECTOR PRIVADO</v>
      </c>
      <c r="C54" s="69">
        <f>'PPTO AL 31 marzo-2023'!Z255</f>
        <v>0</v>
      </c>
      <c r="D54" s="69">
        <f>'PPTO AL 31 marzo-2023'!AA255</f>
        <v>0</v>
      </c>
      <c r="E54" s="69">
        <f>'PPTO AL 31 marzo-2023'!AB255</f>
        <v>0</v>
      </c>
      <c r="F54" s="69">
        <f>'PPTO AL 31 marzo-2023'!AC255</f>
        <v>0</v>
      </c>
      <c r="G54" s="501">
        <v>0</v>
      </c>
      <c r="H54" s="501">
        <v>0</v>
      </c>
    </row>
    <row r="55" spans="1:8" ht="26.25" hidden="1" customHeight="1" x14ac:dyDescent="0.3">
      <c r="A55" s="494">
        <f>'PPTO AL 31 marzo-2023'!A258</f>
        <v>607</v>
      </c>
      <c r="B55" s="499" t="str">
        <f>'PPTO AL 31 marzo-2023'!B258</f>
        <v>TRANSFERENCIAS CORRIENTES AL SECTOR EXTERNO</v>
      </c>
      <c r="C55" s="69">
        <v>0</v>
      </c>
      <c r="D55" s="69">
        <f>'PPTO AL 31 marzo-2023'!AA258</f>
        <v>0</v>
      </c>
      <c r="E55" s="69">
        <v>0</v>
      </c>
      <c r="F55" s="69">
        <v>0</v>
      </c>
      <c r="G55" s="501">
        <v>0</v>
      </c>
      <c r="H55" s="501">
        <v>0</v>
      </c>
    </row>
    <row r="56" spans="1:8" ht="26.25" customHeight="1" x14ac:dyDescent="0.3">
      <c r="A56" s="491">
        <v>7</v>
      </c>
      <c r="B56" s="497" t="s">
        <v>459</v>
      </c>
      <c r="C56" s="498">
        <f>'PPTO AL 31 marzo-2023'!Z261</f>
        <v>2948446063.0299997</v>
      </c>
      <c r="D56" s="498">
        <f>'PPTO AL 31 marzo-2023'!AA261</f>
        <v>441896596.16000003</v>
      </c>
      <c r="E56" s="498">
        <f>'PPTO AL 31 marzo-2023'!AB261</f>
        <v>194028352.92000002</v>
      </c>
      <c r="F56" s="498">
        <f>'PPTO AL 31 marzo-2023'!AC261</f>
        <v>2312521113.9499998</v>
      </c>
      <c r="G56" s="500">
        <f>'PPTO AL 31 marzo-2023'!AD261</f>
        <v>0.21568139131108452</v>
      </c>
      <c r="H56" s="500">
        <f>'PPTO AL 31 marzo-2023'!AF261</f>
        <v>0.14987440391087928</v>
      </c>
    </row>
    <row r="57" spans="1:8" ht="19.2" customHeight="1" x14ac:dyDescent="0.3">
      <c r="A57" s="563">
        <f>'PPTO AL 31 marzo-2023'!A262</f>
        <v>701</v>
      </c>
      <c r="B57" s="151" t="str">
        <f>'PPTO AL 31 marzo-2023'!B262</f>
        <v>TRANSFERENCIAS DE CAPITAL  AL SECTOR PÚBLICO</v>
      </c>
      <c r="C57" s="69">
        <f>'PPTO AL 31 marzo-2023'!Z262</f>
        <v>2265796.34</v>
      </c>
      <c r="D57" s="69">
        <f>'PPTO AL 31 marzo-2023'!AA262</f>
        <v>0</v>
      </c>
      <c r="E57" s="69">
        <f>'PPTO AL 31 marzo-2023'!AB262</f>
        <v>0</v>
      </c>
      <c r="F57" s="69">
        <f>'PPTO AL 31 marzo-2023'!AC262</f>
        <v>2265796.34</v>
      </c>
      <c r="G57" s="501">
        <f>'PPTO AL 31 marzo-2023'!AD262</f>
        <v>0</v>
      </c>
      <c r="H57" s="501">
        <f>'PPTO AL 31 marzo-2023'!AF262</f>
        <v>0</v>
      </c>
    </row>
    <row r="58" spans="1:8" ht="19.2" customHeight="1" x14ac:dyDescent="0.3">
      <c r="A58" s="563">
        <f>'PPTO AL 31 marzo-2023'!A270</f>
        <v>702</v>
      </c>
      <c r="B58" s="151" t="str">
        <f>'PPTO AL 31 marzo-2023'!B270</f>
        <v>TRANSFERENCIAS DE CAPITAL  A PERSONAS</v>
      </c>
      <c r="C58" s="69">
        <f>'PPTO AL 31 marzo-2023'!Z270</f>
        <v>1657215780.4299998</v>
      </c>
      <c r="D58" s="69">
        <f>'PPTO AL 31 marzo-2023'!AA270</f>
        <v>386480045.81</v>
      </c>
      <c r="E58" s="69">
        <f>'PPTO AL 31 marzo-2023'!AB215</f>
        <v>0</v>
      </c>
      <c r="F58" s="69">
        <f>'PPTO AL 31 marzo-2023'!AC270</f>
        <v>1233876491.5999999</v>
      </c>
      <c r="G58" s="501">
        <f>'PPTO AL 31 marzo-2023'!AD270</f>
        <v>0.25545212266815098</v>
      </c>
      <c r="H58" s="501">
        <f>'PPTO AL 31 marzo-2023'!AF270</f>
        <v>0.23321045477235292</v>
      </c>
    </row>
    <row r="59" spans="1:8" ht="19.2" customHeight="1" x14ac:dyDescent="0.3">
      <c r="A59" s="563">
        <f>'PPTO AL 31 marzo-2023'!A272</f>
        <v>703</v>
      </c>
      <c r="B59" s="151" t="str">
        <f>'PPTO AL 31 marzo-2023'!B272</f>
        <v>TRANSFERENCIAS DE CAPITAL  A ENTIDADES PRIVADAS SIN FINES DE LUCRO</v>
      </c>
      <c r="C59" s="69">
        <f>'PPTO AL 31 marzo-2023'!Z272</f>
        <v>0</v>
      </c>
      <c r="D59" s="69">
        <f>'PPTO AL 31 marzo-2023'!AA272</f>
        <v>0</v>
      </c>
      <c r="E59" s="69">
        <f>'PPTO AL 31 marzo-2023'!AB216</f>
        <v>0</v>
      </c>
      <c r="F59" s="69">
        <f>'PPTO AL 31 marzo-2023'!AC272</f>
        <v>0</v>
      </c>
      <c r="G59" s="501">
        <v>0</v>
      </c>
      <c r="H59" s="501">
        <v>0</v>
      </c>
    </row>
    <row r="60" spans="1:8" ht="19.2" customHeight="1" x14ac:dyDescent="0.3">
      <c r="A60" s="563">
        <f>'PPTO AL 31 marzo-2023'!A277</f>
        <v>704</v>
      </c>
      <c r="B60" s="151" t="str">
        <f>'PPTO AL 31 marzo-2023'!B277</f>
        <v>TRANSFERENCIAS DE CAPITAL  A EMPRESAS PRIVADAS</v>
      </c>
      <c r="C60" s="69">
        <f>'PPTO AL 31 marzo-2023'!Z277</f>
        <v>1288964486.26</v>
      </c>
      <c r="D60" s="69">
        <f>'PPTO AL 31 marzo-2023'!AA277</f>
        <v>55416550.350000001</v>
      </c>
      <c r="E60" s="69">
        <f>'PPTO AL 31 marzo-2023'!AB217</f>
        <v>0</v>
      </c>
      <c r="F60" s="69">
        <f>'PPTO AL 31 marzo-2023'!AC277</f>
        <v>1076378826.01</v>
      </c>
      <c r="G60" s="501">
        <f>'PPTO AL 31 marzo-2023'!AD277</f>
        <v>0.16492747668078023</v>
      </c>
      <c r="H60" s="501">
        <f>'PPTO AL 31 marzo-2023'!AF277</f>
        <v>4.2993077730786915E-2</v>
      </c>
    </row>
    <row r="61" spans="1:8" ht="19.2" customHeight="1" x14ac:dyDescent="0.3">
      <c r="A61" s="563">
        <f>'PPTO AL 31 marzo-2023'!A279</f>
        <v>705</v>
      </c>
      <c r="B61" s="151" t="str">
        <f>'PPTO AL 31 marzo-2023'!B279</f>
        <v>TRANSFERENCIAS DE CAPITAL  AL SECTOR EXTERNO</v>
      </c>
      <c r="C61" s="69">
        <f>'PPTO AL 31 marzo-2023'!Z279</f>
        <v>0</v>
      </c>
      <c r="D61" s="69">
        <f>'PPTO AL 31 marzo-2023'!AA279</f>
        <v>0</v>
      </c>
      <c r="E61" s="69">
        <f>'PPTO AL 31 marzo-2023'!AB218</f>
        <v>0</v>
      </c>
      <c r="F61" s="69">
        <f>'PPTO AL 31 marzo-2023'!AC279</f>
        <v>0</v>
      </c>
      <c r="G61" s="501">
        <v>0</v>
      </c>
      <c r="H61" s="501">
        <v>0</v>
      </c>
    </row>
    <row r="62" spans="1:8" ht="15" thickBot="1" x14ac:dyDescent="0.35">
      <c r="A62" s="214"/>
      <c r="B62" s="215" t="s">
        <v>11</v>
      </c>
      <c r="C62" s="216">
        <f>'PPTO AL 31 marzo-2023'!Z11</f>
        <v>3341424100.6699996</v>
      </c>
      <c r="D62" s="216">
        <f>'PPTO AL 31 marzo-2023'!AA11</f>
        <v>442125646.67000002</v>
      </c>
      <c r="E62" s="216">
        <f>'PPTO AL 31 marzo-2023'!AB11</f>
        <v>194028352.92000002</v>
      </c>
      <c r="F62" s="216">
        <f>'PPTO AL 31 marzo-2023'!AC11</f>
        <v>2705270101.0799999</v>
      </c>
      <c r="G62" s="504">
        <f>(C62-F62)/C62</f>
        <v>0.190384093854606</v>
      </c>
      <c r="H62" s="504">
        <f>D62/C62</f>
        <v>0.13231653132008833</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31 marzo-2023'!Z227</f>
        <v>28752799.57</v>
      </c>
      <c r="C15" s="72">
        <f>RESUMENxPartida!W16-'PPTO AL 31 marzo-2023'!AA227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31 marzo-2023'!Z227</f>
        <v>0</v>
      </c>
      <c r="C19" s="72">
        <f>'PPTO AL 31 marzo-2023'!AA227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31 marzo-2023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31 marzo-2023'!Área_de_impresión</vt:lpstr>
      <vt:lpstr>ResumenxSubP!Área_de_impresión</vt:lpstr>
      <vt:lpstr>'PPTO AL 31 marzo-2023'!Títulos_a_imprimir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2023-04-03T14:33:28Z</dcterms:modified>
</cp:coreProperties>
</file>